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28515" windowHeight="13935" activeTab="4"/>
  </bookViews>
  <sheets>
    <sheet name="Oman Upwelling" sheetId="1" r:id="rId1"/>
    <sheet name="Somali Upwelling" sheetId="2" r:id="rId2"/>
    <sheet name="Western AS open ocen" sheetId="3" r:id="rId3"/>
    <sheet name="Northern AS" sheetId="4" r:id="rId4"/>
    <sheet name="Eastern Arabian Sea" sheetId="5" r:id="rId5"/>
  </sheets>
  <calcPr calcId="145621"/>
</workbook>
</file>

<file path=xl/calcChain.xml><?xml version="1.0" encoding="utf-8"?>
<calcChain xmlns="http://schemas.openxmlformats.org/spreadsheetml/2006/main">
  <c r="AJ5" i="1" l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4" i="1"/>
  <c r="P5" i="2" l="1"/>
  <c r="Q5" i="2"/>
  <c r="P6" i="2"/>
  <c r="Q6" i="2"/>
  <c r="P7" i="2"/>
  <c r="Q7" i="2"/>
  <c r="P8" i="2"/>
  <c r="Q8" i="2"/>
  <c r="P9" i="2"/>
  <c r="Q9" i="2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P23" i="2"/>
  <c r="P24" i="2"/>
  <c r="P25" i="2"/>
  <c r="P26" i="2"/>
  <c r="P27" i="2"/>
  <c r="P28" i="2"/>
  <c r="P29" i="2"/>
  <c r="Q4" i="2"/>
  <c r="P4" i="2"/>
  <c r="AD9" i="3" l="1"/>
  <c r="AD10" i="3"/>
  <c r="AD11" i="3"/>
  <c r="AD13" i="3"/>
  <c r="AD14" i="3"/>
  <c r="AD15" i="3"/>
  <c r="AD17" i="3"/>
  <c r="AD19" i="3"/>
  <c r="AD20" i="3"/>
  <c r="AD21" i="3"/>
  <c r="AD22" i="3"/>
  <c r="AD23" i="3"/>
  <c r="AD24" i="3"/>
  <c r="AD25" i="3"/>
  <c r="AD26" i="3"/>
  <c r="AD28" i="3"/>
  <c r="AD6" i="3"/>
  <c r="AC29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4" i="3"/>
  <c r="AB29" i="3"/>
  <c r="AB28" i="3"/>
  <c r="AB26" i="3"/>
  <c r="AB24" i="3"/>
  <c r="AB22" i="3"/>
  <c r="AB21" i="3"/>
  <c r="AB19" i="3"/>
  <c r="AB17" i="3"/>
  <c r="AB15" i="3"/>
  <c r="AB14" i="3"/>
  <c r="AB13" i="3"/>
  <c r="AB11" i="3"/>
  <c r="AB10" i="3"/>
  <c r="Z22" i="3" l="1"/>
  <c r="Z23" i="3"/>
  <c r="Z25" i="3"/>
  <c r="Z28" i="3"/>
  <c r="Z20" i="3"/>
  <c r="X9" i="3"/>
  <c r="X11" i="3"/>
  <c r="X14" i="3"/>
  <c r="X17" i="3"/>
  <c r="X20" i="3"/>
  <c r="X21" i="3"/>
  <c r="X23" i="3"/>
  <c r="X24" i="3"/>
  <c r="X26" i="3"/>
  <c r="X28" i="3"/>
  <c r="X6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4" i="3"/>
  <c r="U32" i="3"/>
  <c r="AG32" i="1" l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4" i="1"/>
  <c r="AE32" i="1"/>
  <c r="Q170" i="1"/>
  <c r="Q161" i="1"/>
  <c r="Q153" i="1"/>
  <c r="Q150" i="1"/>
  <c r="Q146" i="1"/>
  <c r="Q141" i="1"/>
  <c r="Q137" i="1"/>
  <c r="Q132" i="1"/>
  <c r="Q128" i="1"/>
  <c r="Q124" i="1"/>
  <c r="Q116" i="1"/>
  <c r="Q105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8" i="1"/>
  <c r="AC32" i="1"/>
  <c r="M148" i="1"/>
  <c r="M141" i="1"/>
  <c r="M133" i="1"/>
  <c r="M129" i="1"/>
  <c r="M123" i="1"/>
  <c r="M114" i="1"/>
  <c r="M106" i="1"/>
  <c r="M99" i="1"/>
  <c r="M91" i="1"/>
  <c r="M83" i="1"/>
  <c r="M80" i="1"/>
  <c r="M70" i="1"/>
  <c r="M65" i="1"/>
  <c r="M59" i="1"/>
  <c r="M45" i="1"/>
  <c r="M32" i="1"/>
  <c r="M24" i="1"/>
  <c r="M16" i="1"/>
  <c r="M38" i="1"/>
  <c r="M10" i="1"/>
  <c r="M4" i="1"/>
  <c r="AM5" i="5" l="1"/>
  <c r="AM6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4" i="5"/>
  <c r="AC4" i="5"/>
  <c r="AL4" i="5" s="1"/>
  <c r="AC3" i="5"/>
  <c r="AL3" i="5" s="1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T6" i="4"/>
  <c r="AT9" i="4"/>
  <c r="AT12" i="4"/>
  <c r="AT14" i="4"/>
  <c r="AT16" i="4"/>
  <c r="AT18" i="4"/>
  <c r="AT20" i="4"/>
  <c r="AS6" i="4"/>
  <c r="AS9" i="4"/>
  <c r="AS12" i="4"/>
  <c r="AS14" i="4"/>
  <c r="AS16" i="4"/>
  <c r="AS18" i="4"/>
  <c r="AS20" i="4"/>
  <c r="AS3" i="4"/>
  <c r="AR22" i="4"/>
  <c r="AS22" i="4" s="1"/>
  <c r="AR5" i="4"/>
  <c r="AT5" i="4" s="1"/>
  <c r="AR7" i="4"/>
  <c r="AS7" i="4" s="1"/>
  <c r="AR8" i="4"/>
  <c r="AT8" i="4" s="1"/>
  <c r="AR10" i="4"/>
  <c r="AS10" i="4" s="1"/>
  <c r="AR11" i="4"/>
  <c r="AT11" i="4" s="1"/>
  <c r="AR13" i="4"/>
  <c r="AT13" i="4" s="1"/>
  <c r="AR15" i="4"/>
  <c r="AS15" i="4" s="1"/>
  <c r="AR17" i="4"/>
  <c r="AS17" i="4" s="1"/>
  <c r="AR19" i="4"/>
  <c r="AT19" i="4" s="1"/>
  <c r="AR21" i="4"/>
  <c r="AT21" i="4" s="1"/>
  <c r="AR23" i="4"/>
  <c r="AS23" i="4" s="1"/>
  <c r="AR24" i="4"/>
  <c r="AT24" i="4" s="1"/>
  <c r="AR25" i="4"/>
  <c r="AT25" i="4" s="1"/>
  <c r="AR26" i="4"/>
  <c r="AT26" i="4" s="1"/>
  <c r="AR27" i="4"/>
  <c r="AS27" i="4" s="1"/>
  <c r="AR28" i="4"/>
  <c r="AS28" i="4" s="1"/>
  <c r="AR29" i="4"/>
  <c r="AT29" i="4" s="1"/>
  <c r="AR4" i="4"/>
  <c r="AT4" i="4" s="1"/>
  <c r="AS19" i="4" l="1"/>
  <c r="AS29" i="4"/>
  <c r="AS5" i="4"/>
  <c r="AS26" i="4"/>
  <c r="AS11" i="4"/>
  <c r="AS25" i="4"/>
  <c r="AS21" i="4"/>
  <c r="AS13" i="4"/>
  <c r="AT28" i="4"/>
  <c r="AS24" i="4"/>
  <c r="AS8" i="4"/>
  <c r="AS4" i="4"/>
  <c r="AT27" i="4"/>
  <c r="AT23" i="4"/>
  <c r="AT15" i="4"/>
  <c r="AT7" i="4"/>
  <c r="AT22" i="4"/>
  <c r="AT10" i="4"/>
  <c r="AT17" i="4"/>
  <c r="AH11" i="1"/>
  <c r="AH12" i="1"/>
  <c r="AH13" i="1"/>
  <c r="AH14" i="1"/>
  <c r="AH15" i="1"/>
  <c r="AH18" i="1"/>
  <c r="AH20" i="1"/>
  <c r="AH22" i="1"/>
  <c r="AH24" i="1"/>
  <c r="AH26" i="1"/>
  <c r="AH28" i="1"/>
  <c r="AH10" i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4" i="2"/>
  <c r="L36" i="2"/>
  <c r="D204" i="2"/>
  <c r="D201" i="2"/>
  <c r="D197" i="2"/>
  <c r="D194" i="2"/>
  <c r="D189" i="2"/>
  <c r="D184" i="2"/>
  <c r="D179" i="2"/>
  <c r="D174" i="2"/>
  <c r="D169" i="2"/>
  <c r="D162" i="2"/>
  <c r="D157" i="2"/>
  <c r="D153" i="2"/>
  <c r="D146" i="2"/>
  <c r="D138" i="2"/>
  <c r="D129" i="2"/>
  <c r="D117" i="2"/>
  <c r="D104" i="2"/>
  <c r="M52" i="1" l="1"/>
</calcChain>
</file>

<file path=xl/sharedStrings.xml><?xml version="1.0" encoding="utf-8"?>
<sst xmlns="http://schemas.openxmlformats.org/spreadsheetml/2006/main" count="221" uniqueCount="84">
  <si>
    <t>RC27-14</t>
  </si>
  <si>
    <t>d15N</t>
  </si>
  <si>
    <t>Age [kyrs BP]</t>
  </si>
  <si>
    <t>d15N [promille]</t>
  </si>
  <si>
    <t>Average d15N</t>
  </si>
  <si>
    <t>Age [cal kyrs BP]</t>
  </si>
  <si>
    <t>Age [ka BP]</t>
  </si>
  <si>
    <t>ODP 724</t>
  </si>
  <si>
    <t>MITTELWERT</t>
  </si>
  <si>
    <t>M74-MUC680 (943)</t>
  </si>
  <si>
    <t>M 74-SL 163</t>
  </si>
  <si>
    <t>RC27-23</t>
  </si>
  <si>
    <t>Average</t>
  </si>
  <si>
    <t>Standard Deviation</t>
  </si>
  <si>
    <t>SS4018G</t>
  </si>
  <si>
    <t>Somali Upwelling</t>
  </si>
  <si>
    <t xml:space="preserve"> d15N</t>
  </si>
  <si>
    <t>74KL</t>
  </si>
  <si>
    <t>SO42-74KL</t>
  </si>
  <si>
    <t>MC2-GOA4</t>
  </si>
  <si>
    <t>MC2-GOA6</t>
  </si>
  <si>
    <t>Wester AS open ocean</t>
  </si>
  <si>
    <t xml:space="preserve">ODP 722 </t>
  </si>
  <si>
    <t>MD04-2879</t>
  </si>
  <si>
    <t>NAST</t>
  </si>
  <si>
    <t>NIOP455</t>
  </si>
  <si>
    <t>Norther Arabian Sea</t>
  </si>
  <si>
    <t>MD-04 2876</t>
  </si>
  <si>
    <t>SO 90-111KL</t>
  </si>
  <si>
    <t>d15N-5.11</t>
  </si>
  <si>
    <t>d15N-6.11</t>
  </si>
  <si>
    <t>d15N-5.89</t>
  </si>
  <si>
    <t>d15N-6.75</t>
  </si>
  <si>
    <t>d15N-6.65</t>
  </si>
  <si>
    <t>d15N-6.64</t>
  </si>
  <si>
    <t>d15N-8.09</t>
  </si>
  <si>
    <t>CR-2</t>
  </si>
  <si>
    <t>SS3268G5</t>
  </si>
  <si>
    <t>SK126-39</t>
  </si>
  <si>
    <t>MD76-131</t>
  </si>
  <si>
    <t>EAST</t>
  </si>
  <si>
    <t>Eastern Arabian Sea</t>
  </si>
  <si>
    <t xml:space="preserve">Average </t>
  </si>
  <si>
    <t>d15N-6.77</t>
  </si>
  <si>
    <t>d15N-5.77</t>
  </si>
  <si>
    <t>d15N-6.29</t>
  </si>
  <si>
    <t>d15N-7.02</t>
  </si>
  <si>
    <t>d15N-8.31</t>
  </si>
  <si>
    <t>d15N-6.24</t>
  </si>
  <si>
    <t>d15N-5.9</t>
  </si>
  <si>
    <t>d15N-7.75</t>
  </si>
  <si>
    <t>d15N-8.58</t>
  </si>
  <si>
    <t>d15N-8.16</t>
  </si>
  <si>
    <t>d15N-7.12</t>
  </si>
  <si>
    <t>d15N-5.67</t>
  </si>
  <si>
    <t>d15N-6.57</t>
  </si>
  <si>
    <t>d15N-6.54</t>
  </si>
  <si>
    <t>this study</t>
  </si>
  <si>
    <t>Altabet et al. (2002)</t>
  </si>
  <si>
    <t>Möbius et al. (2011)</t>
  </si>
  <si>
    <t>Ivanochko et al. (2005)</t>
  </si>
  <si>
    <t>Tiwari et al. (2010)</t>
  </si>
  <si>
    <t>Suthhof et al. (2002)</t>
  </si>
  <si>
    <t>Isaji et al. (2015)</t>
  </si>
  <si>
    <t>SO130-275KL</t>
  </si>
  <si>
    <t>Böll et al. (2014)</t>
  </si>
  <si>
    <t>Pichevin et al. (2007)</t>
  </si>
  <si>
    <t>Jaeschke et al. (2009)</t>
  </si>
  <si>
    <t>Reichart et al. (1998)</t>
  </si>
  <si>
    <t>Agnihotri et al. (2008)</t>
  </si>
  <si>
    <t>Agnihotri et al. (2003)</t>
  </si>
  <si>
    <t>Kessarkar et al. (2010)</t>
  </si>
  <si>
    <t>Ganeshram et al. (2000)</t>
  </si>
  <si>
    <t>ODP724C</t>
  </si>
  <si>
    <t>M74-SL163/MUC 681 (944)</t>
  </si>
  <si>
    <t>M 74-SL 163/MUC681</t>
  </si>
  <si>
    <t>Oman upwelling</t>
  </si>
  <si>
    <t>NIOP-905P</t>
  </si>
  <si>
    <t>ODP722B</t>
  </si>
  <si>
    <t>MD04-2876</t>
  </si>
  <si>
    <t>NIOP464</t>
  </si>
  <si>
    <t>SO90-111KL</t>
  </si>
  <si>
    <t>SK117-GC08</t>
  </si>
  <si>
    <t>Banakar et al. (2005)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</si>
</sst>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Fon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7"/>
  <sheetViews>
    <sheetView topLeftCell="R1" workbookViewId="0">
      <selection activeCell="AG39" sqref="AG39"/>
    </sheetView>
  </sheetViews>
  <sheetFormatPr baseColWidth="10" defaultRowHeight="15" x14ac:dyDescent="0.25"/>
  <cols>
    <col min="13" max="13" width="11.42578125" style="1"/>
    <col min="17" max="17" width="11.42578125" style="1"/>
    <col min="25" max="36" width="11.42578125" style="1"/>
    <col min="37" max="38" width="11.42578125" style="2"/>
  </cols>
  <sheetData>
    <row r="1" spans="1:38" x14ac:dyDescent="0.25">
      <c r="B1" t="s">
        <v>74</v>
      </c>
      <c r="G1" t="s">
        <v>9</v>
      </c>
      <c r="K1" t="s">
        <v>0</v>
      </c>
      <c r="O1" t="s">
        <v>11</v>
      </c>
      <c r="S1" t="s">
        <v>73</v>
      </c>
      <c r="Y1" s="1" t="s">
        <v>75</v>
      </c>
      <c r="AA1" s="1" t="s">
        <v>9</v>
      </c>
      <c r="AC1" s="1" t="s">
        <v>0</v>
      </c>
      <c r="AE1" s="1" t="s">
        <v>11</v>
      </c>
      <c r="AG1" s="1" t="s">
        <v>73</v>
      </c>
      <c r="AI1" s="2" t="s">
        <v>76</v>
      </c>
      <c r="AJ1" s="2"/>
      <c r="AK1"/>
      <c r="AL1"/>
    </row>
    <row r="2" spans="1:38" x14ac:dyDescent="0.25">
      <c r="A2" s="4"/>
      <c r="B2" s="4" t="s">
        <v>57</v>
      </c>
      <c r="C2" s="4"/>
      <c r="D2" s="4"/>
      <c r="E2" s="4"/>
      <c r="F2" s="4"/>
      <c r="G2" s="4" t="s">
        <v>57</v>
      </c>
      <c r="H2" s="4"/>
      <c r="I2" s="4"/>
      <c r="J2" s="4"/>
      <c r="K2" s="4" t="s">
        <v>58</v>
      </c>
      <c r="L2" s="4"/>
      <c r="M2" s="2"/>
      <c r="N2" s="4"/>
      <c r="O2" s="4" t="s">
        <v>58</v>
      </c>
      <c r="P2" s="4"/>
      <c r="Q2" s="2"/>
      <c r="R2" s="4"/>
      <c r="S2" s="4" t="s">
        <v>59</v>
      </c>
      <c r="AI2" s="2"/>
      <c r="AJ2" s="2"/>
      <c r="AK2"/>
      <c r="AL2"/>
    </row>
    <row r="3" spans="1:38" x14ac:dyDescent="0.25">
      <c r="B3" t="s">
        <v>5</v>
      </c>
      <c r="C3" t="s">
        <v>3</v>
      </c>
      <c r="D3" t="s">
        <v>4</v>
      </c>
      <c r="G3" t="s">
        <v>6</v>
      </c>
      <c r="H3" t="s">
        <v>3</v>
      </c>
      <c r="I3" t="s">
        <v>4</v>
      </c>
      <c r="K3" t="s">
        <v>6</v>
      </c>
      <c r="L3" t="s">
        <v>3</v>
      </c>
      <c r="M3" s="1" t="s">
        <v>4</v>
      </c>
      <c r="O3" t="s">
        <v>6</v>
      </c>
      <c r="P3" t="s">
        <v>3</v>
      </c>
      <c r="Q3" s="1" t="s">
        <v>4</v>
      </c>
      <c r="S3" t="s">
        <v>6</v>
      </c>
      <c r="T3" t="s">
        <v>3</v>
      </c>
      <c r="U3" t="s">
        <v>4</v>
      </c>
      <c r="X3" t="s">
        <v>2</v>
      </c>
      <c r="Y3" s="1" t="s">
        <v>1</v>
      </c>
      <c r="Z3" s="1" t="s">
        <v>51</v>
      </c>
      <c r="AA3" s="1" t="s">
        <v>1</v>
      </c>
      <c r="AB3" s="1" t="s">
        <v>50</v>
      </c>
      <c r="AC3" s="1" t="s">
        <v>1</v>
      </c>
      <c r="AD3" s="1" t="s">
        <v>55</v>
      </c>
      <c r="AE3" s="1" t="s">
        <v>1</v>
      </c>
      <c r="AF3" s="1" t="s">
        <v>56</v>
      </c>
      <c r="AG3" s="1" t="s">
        <v>1</v>
      </c>
      <c r="AH3" s="1" t="s">
        <v>49</v>
      </c>
      <c r="AI3" s="2" t="s">
        <v>12</v>
      </c>
      <c r="AJ3" s="2" t="s">
        <v>13</v>
      </c>
      <c r="AK3"/>
      <c r="AL3"/>
    </row>
    <row r="4" spans="1:38" x14ac:dyDescent="0.25">
      <c r="B4">
        <v>0.03</v>
      </c>
      <c r="C4">
        <v>9.4062000000000001</v>
      </c>
      <c r="D4">
        <v>9.2082800000000002</v>
      </c>
      <c r="G4">
        <v>0.08</v>
      </c>
      <c r="H4">
        <v>8.0368999999999993</v>
      </c>
      <c r="I4">
        <v>8.5145923076923076</v>
      </c>
      <c r="K4">
        <v>4.1100000000000003</v>
      </c>
      <c r="L4">
        <v>7.62</v>
      </c>
      <c r="M4" s="1">
        <f>AVERAGE(L4:L9)</f>
        <v>7.4966666666666661</v>
      </c>
      <c r="O4">
        <v>0.13</v>
      </c>
      <c r="P4">
        <v>7.7</v>
      </c>
      <c r="Q4" s="1">
        <v>7.6336363636363647</v>
      </c>
      <c r="S4">
        <v>6.133</v>
      </c>
      <c r="T4">
        <v>7.9</v>
      </c>
      <c r="X4">
        <v>0.5</v>
      </c>
      <c r="Y4" s="1">
        <v>9.2082800000000002</v>
      </c>
      <c r="Z4" s="1">
        <v>0.63227999999999973</v>
      </c>
      <c r="AA4" s="1">
        <v>8.5145923076923076</v>
      </c>
      <c r="AB4" s="1">
        <v>0.7672923076923075</v>
      </c>
      <c r="AE4" s="1">
        <v>7.6336363636363647</v>
      </c>
      <c r="AF4" s="1">
        <f>AE4-6.54</f>
        <v>1.0936363636363646</v>
      </c>
      <c r="AI4" s="2">
        <f>AVERAGE(Z4,AB4,AD4,AF4,AH4)</f>
        <v>0.83106955710955732</v>
      </c>
      <c r="AJ4" s="2">
        <f>_xlfn.STDEV.P(Z4,AB4,AD4,AF4,AH4)</f>
        <v>0.1936716753070602</v>
      </c>
      <c r="AK4"/>
      <c r="AL4"/>
    </row>
    <row r="5" spans="1:38" x14ac:dyDescent="0.25">
      <c r="B5">
        <v>7.4800000000000005E-2</v>
      </c>
      <c r="C5">
        <v>9.3682999999999996</v>
      </c>
      <c r="G5">
        <v>0.2455</v>
      </c>
      <c r="H5">
        <v>8.2532999999999994</v>
      </c>
      <c r="K5">
        <v>4.2809999999999997</v>
      </c>
      <c r="L5">
        <v>7.41</v>
      </c>
      <c r="O5">
        <v>0.20699999999999999</v>
      </c>
      <c r="P5">
        <v>7.7</v>
      </c>
      <c r="S5">
        <v>7.0518000000000001</v>
      </c>
      <c r="T5">
        <v>7.4</v>
      </c>
      <c r="U5">
        <v>7.4</v>
      </c>
      <c r="X5">
        <v>1.5</v>
      </c>
      <c r="Y5" s="1">
        <v>9.153789999999999</v>
      </c>
      <c r="Z5" s="1">
        <v>0.57778999999999847</v>
      </c>
      <c r="AA5" s="1">
        <v>8.5469000000000008</v>
      </c>
      <c r="AE5" s="1">
        <v>7.6237499999999994</v>
      </c>
      <c r="AF5" s="1">
        <f t="shared" ref="AF5:AF29" si="0">AE5-6.54</f>
        <v>1.0837499999999993</v>
      </c>
      <c r="AI5" s="2">
        <f t="shared" ref="AI5:AI29" si="1">AVERAGE(Z5,AB5,AD5,AF5,AH5)</f>
        <v>0.8307699999999989</v>
      </c>
      <c r="AJ5" s="2">
        <f t="shared" ref="AJ5:AJ29" si="2">_xlfn.STDEV.P(Z5,AB5,AD5,AF5,AH5)</f>
        <v>0.25298000000000048</v>
      </c>
      <c r="AK5"/>
      <c r="AL5"/>
    </row>
    <row r="6" spans="1:38" x14ac:dyDescent="0.25">
      <c r="B6">
        <v>0.1195</v>
      </c>
      <c r="C6">
        <v>9.4048999999999996</v>
      </c>
      <c r="G6">
        <v>0.38729999999999998</v>
      </c>
      <c r="H6">
        <v>8.5952000000000002</v>
      </c>
      <c r="K6">
        <v>4.452</v>
      </c>
      <c r="L6">
        <v>7.56</v>
      </c>
      <c r="O6">
        <v>0.28399999999999997</v>
      </c>
      <c r="P6">
        <v>7.79</v>
      </c>
      <c r="S6">
        <v>7.9706000000000001</v>
      </c>
      <c r="T6">
        <v>7.4</v>
      </c>
      <c r="X6">
        <v>2.5</v>
      </c>
      <c r="Y6" s="1">
        <v>9.2194000000000003</v>
      </c>
      <c r="Z6" s="1">
        <v>0.64390000000000036</v>
      </c>
      <c r="AE6" s="1">
        <v>7.5727272727272723</v>
      </c>
      <c r="AF6" s="1">
        <f t="shared" si="0"/>
        <v>1.0327272727272723</v>
      </c>
      <c r="AI6" s="2">
        <f t="shared" si="1"/>
        <v>0.83831363636363632</v>
      </c>
      <c r="AJ6" s="2">
        <f t="shared" si="2"/>
        <v>0.19441363636363579</v>
      </c>
      <c r="AK6"/>
      <c r="AL6"/>
    </row>
    <row r="7" spans="1:38" x14ac:dyDescent="0.25">
      <c r="B7">
        <v>0.1643</v>
      </c>
      <c r="C7">
        <v>9.1349999999999998</v>
      </c>
      <c r="G7">
        <v>0.48180000000000001</v>
      </c>
      <c r="H7">
        <v>8.6691000000000003</v>
      </c>
      <c r="K7">
        <v>4.6219999999999999</v>
      </c>
      <c r="L7">
        <v>7.61</v>
      </c>
      <c r="O7">
        <v>0.36099999999999999</v>
      </c>
      <c r="P7">
        <v>7.74</v>
      </c>
      <c r="S7">
        <v>8.8895</v>
      </c>
      <c r="T7">
        <v>7.4</v>
      </c>
      <c r="X7">
        <v>3.5</v>
      </c>
      <c r="AE7" s="1">
        <v>7.2666666666666675</v>
      </c>
      <c r="AF7" s="1">
        <f t="shared" si="0"/>
        <v>0.72666666666666746</v>
      </c>
      <c r="AI7" s="2">
        <f t="shared" si="1"/>
        <v>0.72666666666666746</v>
      </c>
      <c r="AJ7" s="2">
        <f t="shared" si="2"/>
        <v>0</v>
      </c>
      <c r="AK7"/>
      <c r="AL7"/>
    </row>
    <row r="8" spans="1:38" x14ac:dyDescent="0.25">
      <c r="B8">
        <v>0.20899999999999999</v>
      </c>
      <c r="C8">
        <v>8.8000000000000007</v>
      </c>
      <c r="G8">
        <v>0.57640000000000002</v>
      </c>
      <c r="H8">
        <v>8.5137</v>
      </c>
      <c r="K8">
        <v>4.7930000000000001</v>
      </c>
      <c r="L8">
        <v>7.56</v>
      </c>
      <c r="O8">
        <v>0.439</v>
      </c>
      <c r="P8">
        <v>7.53</v>
      </c>
      <c r="S8">
        <v>9.8082999999999991</v>
      </c>
      <c r="T8">
        <v>7.4</v>
      </c>
      <c r="X8">
        <v>4.5</v>
      </c>
      <c r="AC8" s="1">
        <v>7.4966666666666661</v>
      </c>
      <c r="AD8" s="1">
        <f>AC8-6.57</f>
        <v>0.92666666666666586</v>
      </c>
      <c r="AE8" s="1">
        <v>7.1812500000000004</v>
      </c>
      <c r="AF8" s="1">
        <f t="shared" si="0"/>
        <v>0.64125000000000032</v>
      </c>
      <c r="AI8" s="2">
        <f t="shared" si="1"/>
        <v>0.78395833333333309</v>
      </c>
      <c r="AJ8" s="2">
        <f t="shared" si="2"/>
        <v>0.14270833333333288</v>
      </c>
      <c r="AK8"/>
      <c r="AL8"/>
    </row>
    <row r="9" spans="1:38" x14ac:dyDescent="0.25">
      <c r="B9">
        <v>0.25380000000000003</v>
      </c>
      <c r="C9">
        <v>8.9916999999999998</v>
      </c>
      <c r="G9">
        <v>0.6371</v>
      </c>
      <c r="H9">
        <v>9.0876000000000001</v>
      </c>
      <c r="K9">
        <v>4.9640000000000004</v>
      </c>
      <c r="L9">
        <v>7.22</v>
      </c>
      <c r="O9">
        <v>0.51600000000000001</v>
      </c>
      <c r="P9">
        <v>7.6</v>
      </c>
      <c r="S9">
        <v>10.7271</v>
      </c>
      <c r="T9">
        <v>5.8</v>
      </c>
      <c r="X9">
        <v>5.5</v>
      </c>
      <c r="Y9" s="1">
        <v>8.0421210526315807</v>
      </c>
      <c r="Z9" s="1">
        <v>-0.53337894736841918</v>
      </c>
      <c r="AA9" s="1">
        <v>7.1447666666666665</v>
      </c>
      <c r="AB9" s="1">
        <v>-0.60253333333333359</v>
      </c>
      <c r="AC9" s="1">
        <v>7.2033333333333331</v>
      </c>
      <c r="AD9" s="1">
        <f t="shared" ref="AD9:AD29" si="3">AC9-6.57</f>
        <v>0.63333333333333286</v>
      </c>
      <c r="AE9" s="1">
        <v>6.9666666666666659</v>
      </c>
      <c r="AF9" s="1">
        <f t="shared" si="0"/>
        <v>0.42666666666666586</v>
      </c>
      <c r="AI9" s="2">
        <f t="shared" si="1"/>
        <v>-1.8978070175438511E-2</v>
      </c>
      <c r="AJ9" s="2">
        <f t="shared" si="2"/>
        <v>0.55435873002931046</v>
      </c>
      <c r="AK9"/>
      <c r="AL9"/>
    </row>
    <row r="10" spans="1:38" x14ac:dyDescent="0.25">
      <c r="B10">
        <v>0.29859999999999998</v>
      </c>
      <c r="C10">
        <v>9.0725999999999996</v>
      </c>
      <c r="G10">
        <v>0.6865</v>
      </c>
      <c r="H10">
        <v>8.4573</v>
      </c>
      <c r="K10">
        <v>5.1349999999999998</v>
      </c>
      <c r="L10">
        <v>7.45</v>
      </c>
      <c r="M10" s="1">
        <f>AVERAGE(L10:L15)</f>
        <v>7.2033333333333331</v>
      </c>
      <c r="O10">
        <v>0.67</v>
      </c>
      <c r="P10">
        <v>7.67</v>
      </c>
      <c r="S10">
        <v>11.6</v>
      </c>
      <c r="T10">
        <v>4.7</v>
      </c>
      <c r="X10">
        <v>6.5</v>
      </c>
      <c r="Y10" s="1">
        <v>8.0433547169811312</v>
      </c>
      <c r="Z10" s="1">
        <v>-0.53214528301886865</v>
      </c>
      <c r="AA10" s="1">
        <v>6.7827999999999999</v>
      </c>
      <c r="AB10" s="1">
        <v>-0.96450000000000014</v>
      </c>
      <c r="AC10" s="1">
        <v>7.06</v>
      </c>
      <c r="AD10" s="1">
        <f t="shared" si="3"/>
        <v>0.48999999999999932</v>
      </c>
      <c r="AE10" s="1">
        <v>6.7816666666666672</v>
      </c>
      <c r="AF10" s="1">
        <f t="shared" si="0"/>
        <v>0.24166666666666714</v>
      </c>
      <c r="AG10" s="1">
        <v>7.9</v>
      </c>
      <c r="AH10" s="1">
        <f>AG10-5.9</f>
        <v>2</v>
      </c>
      <c r="AI10" s="2">
        <f t="shared" si="1"/>
        <v>0.24700427672955955</v>
      </c>
      <c r="AJ10" s="2">
        <f t="shared" si="2"/>
        <v>1.0204789136874457</v>
      </c>
      <c r="AK10"/>
      <c r="AL10"/>
    </row>
    <row r="11" spans="1:38" x14ac:dyDescent="0.25">
      <c r="B11">
        <v>0.34329999999999999</v>
      </c>
      <c r="C11">
        <v>9.1760000000000002</v>
      </c>
      <c r="G11">
        <v>0.7359</v>
      </c>
      <c r="H11">
        <v>8.4145000000000003</v>
      </c>
      <c r="K11">
        <v>5.306</v>
      </c>
      <c r="L11">
        <v>7.43</v>
      </c>
      <c r="O11">
        <v>0.747</v>
      </c>
      <c r="P11">
        <v>7.5</v>
      </c>
      <c r="S11">
        <v>13.9655</v>
      </c>
      <c r="T11">
        <v>5.0999999999999996</v>
      </c>
      <c r="X11">
        <v>7.5</v>
      </c>
      <c r="Y11" s="1">
        <v>8.2050264705882334</v>
      </c>
      <c r="Z11" s="1">
        <v>-0.37047352941176648</v>
      </c>
      <c r="AC11" s="1">
        <v>7.0812499999999998</v>
      </c>
      <c r="AD11" s="1">
        <f t="shared" si="3"/>
        <v>0.51124999999999954</v>
      </c>
      <c r="AE11" s="1">
        <v>6.77</v>
      </c>
      <c r="AF11" s="1">
        <f t="shared" si="0"/>
        <v>0.22999999999999954</v>
      </c>
      <c r="AG11" s="1">
        <v>7.4</v>
      </c>
      <c r="AH11" s="1">
        <f t="shared" ref="AH11:AH28" si="4">AG11-5.9</f>
        <v>1.5</v>
      </c>
      <c r="AI11" s="2">
        <f t="shared" si="1"/>
        <v>0.46769411764705815</v>
      </c>
      <c r="AJ11" s="2">
        <f t="shared" si="2"/>
        <v>0.67575440208854154</v>
      </c>
      <c r="AK11"/>
      <c r="AL11"/>
    </row>
    <row r="12" spans="1:38" x14ac:dyDescent="0.25">
      <c r="B12">
        <v>0.3881</v>
      </c>
      <c r="C12">
        <v>9.0120000000000005</v>
      </c>
      <c r="G12">
        <v>0.7853</v>
      </c>
      <c r="H12">
        <v>8.7927</v>
      </c>
      <c r="K12">
        <v>5.4770000000000003</v>
      </c>
      <c r="L12">
        <v>7.22</v>
      </c>
      <c r="O12">
        <v>0.82399999999999995</v>
      </c>
      <c r="P12">
        <v>7.59</v>
      </c>
      <c r="S12">
        <v>16.218399999999999</v>
      </c>
      <c r="T12">
        <v>4.9000000000000004</v>
      </c>
      <c r="X12">
        <v>8.5</v>
      </c>
      <c r="Y12" s="1">
        <v>8.1995499999999986</v>
      </c>
      <c r="Z12" s="1">
        <v>-0.37595000000000134</v>
      </c>
      <c r="AC12" s="1">
        <v>7.2950000000000008</v>
      </c>
      <c r="AD12" s="1">
        <f t="shared" si="3"/>
        <v>0.72500000000000053</v>
      </c>
      <c r="AE12" s="1">
        <v>6.94</v>
      </c>
      <c r="AF12" s="1">
        <f t="shared" si="0"/>
        <v>0.40000000000000036</v>
      </c>
      <c r="AG12" s="1">
        <v>7.4</v>
      </c>
      <c r="AH12" s="1">
        <f t="shared" si="4"/>
        <v>1.5</v>
      </c>
      <c r="AI12" s="2">
        <f t="shared" si="1"/>
        <v>0.56226249999999989</v>
      </c>
      <c r="AJ12" s="2">
        <f t="shared" si="2"/>
        <v>0.67312831742450907</v>
      </c>
      <c r="AK12"/>
      <c r="AL12"/>
    </row>
    <row r="13" spans="1:38" x14ac:dyDescent="0.25">
      <c r="B13">
        <v>0.43290000000000001</v>
      </c>
      <c r="C13">
        <v>9.2128999999999994</v>
      </c>
      <c r="G13">
        <v>0.8347</v>
      </c>
      <c r="H13">
        <v>8.4352999999999998</v>
      </c>
      <c r="K13">
        <v>5.6479999999999997</v>
      </c>
      <c r="L13">
        <v>7.19</v>
      </c>
      <c r="O13">
        <v>0.90200000000000002</v>
      </c>
      <c r="P13">
        <v>7.64</v>
      </c>
      <c r="S13">
        <v>18.471299999999999</v>
      </c>
      <c r="T13">
        <v>4.9000000000000004</v>
      </c>
      <c r="X13">
        <v>9.5</v>
      </c>
      <c r="AC13" s="1">
        <v>7.6557142857142866</v>
      </c>
      <c r="AD13" s="1">
        <f t="shared" si="3"/>
        <v>1.0857142857142863</v>
      </c>
      <c r="AE13" s="1">
        <v>7.5583333333333336</v>
      </c>
      <c r="AF13" s="1">
        <f t="shared" si="0"/>
        <v>1.0183333333333335</v>
      </c>
      <c r="AG13" s="1">
        <v>7.4</v>
      </c>
      <c r="AH13" s="1">
        <f t="shared" si="4"/>
        <v>1.5</v>
      </c>
      <c r="AI13" s="2">
        <f t="shared" si="1"/>
        <v>1.2013492063492066</v>
      </c>
      <c r="AJ13" s="2">
        <f t="shared" si="2"/>
        <v>0.21296207893602034</v>
      </c>
      <c r="AK13"/>
      <c r="AL13"/>
    </row>
    <row r="14" spans="1:38" x14ac:dyDescent="0.25">
      <c r="B14">
        <v>0.47760000000000002</v>
      </c>
      <c r="C14">
        <v>8.9175000000000004</v>
      </c>
      <c r="G14">
        <v>0.8841</v>
      </c>
      <c r="H14">
        <v>8.4326000000000008</v>
      </c>
      <c r="K14">
        <v>5.819</v>
      </c>
      <c r="L14">
        <v>7.02</v>
      </c>
      <c r="O14">
        <v>0.97899999999999998</v>
      </c>
      <c r="P14">
        <v>7.51</v>
      </c>
      <c r="S14">
        <v>20.7241</v>
      </c>
      <c r="T14">
        <v>5.0999999999999996</v>
      </c>
      <c r="X14">
        <v>10.5</v>
      </c>
      <c r="AC14" s="1">
        <v>8.0757142857142874</v>
      </c>
      <c r="AD14" s="1">
        <f t="shared" si="3"/>
        <v>1.5057142857142871</v>
      </c>
      <c r="AE14" s="1">
        <v>7.6333333333333337</v>
      </c>
      <c r="AF14" s="1">
        <f t="shared" si="0"/>
        <v>1.0933333333333337</v>
      </c>
      <c r="AG14" s="1">
        <v>5.8</v>
      </c>
      <c r="AH14" s="1">
        <f t="shared" si="4"/>
        <v>-0.10000000000000053</v>
      </c>
      <c r="AI14" s="2">
        <f t="shared" si="1"/>
        <v>0.83301587301587343</v>
      </c>
      <c r="AJ14" s="2">
        <f t="shared" si="2"/>
        <v>0.68088348339802152</v>
      </c>
      <c r="AK14"/>
      <c r="AL14"/>
    </row>
    <row r="15" spans="1:38" x14ac:dyDescent="0.25">
      <c r="B15">
        <v>0.5131</v>
      </c>
      <c r="C15">
        <v>9.2866</v>
      </c>
      <c r="G15">
        <v>0.9335</v>
      </c>
      <c r="H15">
        <v>8.5944000000000003</v>
      </c>
      <c r="K15">
        <v>5.976</v>
      </c>
      <c r="L15">
        <v>6.91</v>
      </c>
      <c r="O15">
        <v>1.133</v>
      </c>
      <c r="P15">
        <v>7.46</v>
      </c>
      <c r="Q15" s="1">
        <v>7.6237499999999994</v>
      </c>
      <c r="S15">
        <v>22.977</v>
      </c>
      <c r="T15">
        <v>5</v>
      </c>
      <c r="X15">
        <v>11.5</v>
      </c>
      <c r="AC15" s="1">
        <v>7.7671428571428569</v>
      </c>
      <c r="AD15" s="1">
        <f t="shared" si="3"/>
        <v>1.1971428571428566</v>
      </c>
      <c r="AE15" s="1">
        <v>7.1142857142857139</v>
      </c>
      <c r="AF15" s="1">
        <f t="shared" si="0"/>
        <v>0.57428571428571384</v>
      </c>
      <c r="AG15" s="1">
        <v>4.7</v>
      </c>
      <c r="AH15" s="1">
        <f t="shared" si="4"/>
        <v>-1.2000000000000002</v>
      </c>
      <c r="AI15" s="2">
        <f t="shared" si="1"/>
        <v>0.1904761904761901</v>
      </c>
      <c r="AJ15" s="2">
        <f t="shared" si="2"/>
        <v>1.0155641395509936</v>
      </c>
      <c r="AK15"/>
      <c r="AL15"/>
    </row>
    <row r="16" spans="1:38" x14ac:dyDescent="0.25">
      <c r="B16">
        <v>0.5393</v>
      </c>
      <c r="C16">
        <v>9.2146000000000008</v>
      </c>
      <c r="G16">
        <v>0.9829</v>
      </c>
      <c r="H16">
        <v>8.4070999999999998</v>
      </c>
      <c r="K16">
        <v>6.0919999999999996</v>
      </c>
      <c r="L16">
        <v>7.04</v>
      </c>
      <c r="M16" s="1">
        <f>AVERAGE(L16:L23)</f>
        <v>7.06</v>
      </c>
      <c r="O16">
        <v>1.21</v>
      </c>
      <c r="P16">
        <v>7.59</v>
      </c>
      <c r="S16">
        <v>24.779299999999999</v>
      </c>
      <c r="T16">
        <v>5.2</v>
      </c>
      <c r="X16">
        <v>12.5</v>
      </c>
      <c r="AC16" s="1">
        <v>6.9333333333333345</v>
      </c>
      <c r="AD16" s="1">
        <f t="shared" si="3"/>
        <v>0.36333333333333417</v>
      </c>
      <c r="AE16" s="1">
        <v>6.8019999999999996</v>
      </c>
      <c r="AF16" s="1">
        <f t="shared" si="0"/>
        <v>0.26199999999999957</v>
      </c>
      <c r="AI16" s="2">
        <f t="shared" si="1"/>
        <v>0.31266666666666687</v>
      </c>
      <c r="AJ16" s="2">
        <f t="shared" si="2"/>
        <v>5.0666666666667415E-2</v>
      </c>
      <c r="AK16"/>
      <c r="AL16"/>
    </row>
    <row r="17" spans="2:38" x14ac:dyDescent="0.25">
      <c r="B17">
        <v>0.56559999999999999</v>
      </c>
      <c r="C17">
        <v>9.0681999999999992</v>
      </c>
      <c r="G17">
        <v>1.0324</v>
      </c>
      <c r="H17">
        <v>8.5469000000000008</v>
      </c>
      <c r="I17">
        <v>8.5469000000000008</v>
      </c>
      <c r="K17">
        <v>6.2089999999999996</v>
      </c>
      <c r="L17">
        <v>7.11</v>
      </c>
      <c r="O17">
        <v>1.288</v>
      </c>
      <c r="P17">
        <v>7.54</v>
      </c>
      <c r="X17">
        <v>13.5</v>
      </c>
      <c r="AC17" s="1">
        <v>6.8360000000000003</v>
      </c>
      <c r="AD17" s="1">
        <f t="shared" si="3"/>
        <v>0.26600000000000001</v>
      </c>
      <c r="AE17" s="1">
        <v>6.5633333333333335</v>
      </c>
      <c r="AF17" s="1">
        <f t="shared" si="0"/>
        <v>2.3333333333333428E-2</v>
      </c>
      <c r="AI17" s="2">
        <f t="shared" si="1"/>
        <v>0.14466666666666672</v>
      </c>
      <c r="AJ17" s="2">
        <f t="shared" si="2"/>
        <v>0.12133333333333329</v>
      </c>
      <c r="AK17"/>
      <c r="AL17"/>
    </row>
    <row r="18" spans="2:38" x14ac:dyDescent="0.25">
      <c r="B18">
        <v>0.59179999999999999</v>
      </c>
      <c r="C18">
        <v>9.2144999999999992</v>
      </c>
      <c r="G18">
        <v>5.69</v>
      </c>
      <c r="H18">
        <v>7.0785999999999998</v>
      </c>
      <c r="I18">
        <v>7.1447666666666665</v>
      </c>
      <c r="K18">
        <v>6.3250000000000002</v>
      </c>
      <c r="L18">
        <v>7.06</v>
      </c>
      <c r="O18">
        <v>1.365</v>
      </c>
      <c r="P18">
        <v>7.63</v>
      </c>
      <c r="X18">
        <v>14.5</v>
      </c>
      <c r="AC18" s="1">
        <v>6.8860000000000001</v>
      </c>
      <c r="AD18" s="1">
        <f t="shared" si="3"/>
        <v>0.31599999999999984</v>
      </c>
      <c r="AE18" s="1">
        <v>6.5163636363636366</v>
      </c>
      <c r="AF18" s="1">
        <f t="shared" si="0"/>
        <v>-2.3636363636363455E-2</v>
      </c>
      <c r="AG18" s="1">
        <v>5.0999999999999996</v>
      </c>
      <c r="AH18" s="1">
        <f t="shared" si="4"/>
        <v>-0.80000000000000071</v>
      </c>
      <c r="AI18" s="2">
        <f t="shared" si="1"/>
        <v>-0.16921212121212145</v>
      </c>
      <c r="AJ18" s="2">
        <f t="shared" si="2"/>
        <v>0.46708901785085694</v>
      </c>
      <c r="AK18"/>
      <c r="AL18"/>
    </row>
    <row r="19" spans="2:38" x14ac:dyDescent="0.25">
      <c r="B19">
        <v>0.61799999999999999</v>
      </c>
      <c r="C19">
        <v>9.1820000000000004</v>
      </c>
      <c r="G19">
        <v>5.81</v>
      </c>
      <c r="H19">
        <v>7.2347000000000001</v>
      </c>
      <c r="K19">
        <v>6.4409999999999998</v>
      </c>
      <c r="L19">
        <v>7.03</v>
      </c>
      <c r="O19">
        <v>1.4419999999999999</v>
      </c>
      <c r="P19">
        <v>7.7</v>
      </c>
      <c r="X19">
        <v>15.5</v>
      </c>
      <c r="AC19" s="1">
        <v>5.5433333333333339</v>
      </c>
      <c r="AD19" s="1">
        <f t="shared" si="3"/>
        <v>-1.0266666666666664</v>
      </c>
      <c r="AE19" s="1">
        <v>5.9274999999999993</v>
      </c>
      <c r="AF19" s="1">
        <f t="shared" si="0"/>
        <v>-0.61250000000000071</v>
      </c>
      <c r="AI19" s="2">
        <f t="shared" si="1"/>
        <v>-0.81958333333333355</v>
      </c>
      <c r="AJ19" s="2">
        <f t="shared" si="2"/>
        <v>0.20708333333333304</v>
      </c>
      <c r="AK19"/>
      <c r="AL19"/>
    </row>
    <row r="20" spans="2:38" x14ac:dyDescent="0.25">
      <c r="B20">
        <v>0.64429999999999998</v>
      </c>
      <c r="C20">
        <v>9.2880000000000003</v>
      </c>
      <c r="G20">
        <v>5.93</v>
      </c>
      <c r="H20">
        <v>7.1210000000000004</v>
      </c>
      <c r="K20">
        <v>6.5570000000000004</v>
      </c>
      <c r="L20">
        <v>7.15</v>
      </c>
      <c r="O20">
        <v>1.5960000000000001</v>
      </c>
      <c r="P20">
        <v>7.66</v>
      </c>
      <c r="X20">
        <v>16.5</v>
      </c>
      <c r="AC20" s="1">
        <v>5.5525000000000002</v>
      </c>
      <c r="AD20" s="1">
        <f t="shared" si="3"/>
        <v>-1.0175000000000001</v>
      </c>
      <c r="AE20" s="1">
        <v>5.3949999999999996</v>
      </c>
      <c r="AF20" s="1">
        <f t="shared" si="0"/>
        <v>-1.1450000000000005</v>
      </c>
      <c r="AG20" s="1">
        <v>4.9000000000000004</v>
      </c>
      <c r="AH20" s="1">
        <f t="shared" si="4"/>
        <v>-1</v>
      </c>
      <c r="AI20" s="2">
        <f t="shared" si="1"/>
        <v>-1.0541666666666669</v>
      </c>
      <c r="AJ20" s="2">
        <f t="shared" si="2"/>
        <v>6.4624986567804521E-2</v>
      </c>
      <c r="AK20"/>
      <c r="AL20"/>
    </row>
    <row r="21" spans="2:38" x14ac:dyDescent="0.25">
      <c r="B21">
        <v>0.67049999999999998</v>
      </c>
      <c r="C21">
        <v>9.1460000000000008</v>
      </c>
      <c r="G21">
        <v>6.05</v>
      </c>
      <c r="H21">
        <v>6.5225999999999997</v>
      </c>
      <c r="I21">
        <v>6.7827999999999999</v>
      </c>
      <c r="K21">
        <v>6.673</v>
      </c>
      <c r="L21">
        <v>7.3</v>
      </c>
      <c r="O21">
        <v>1.7509999999999999</v>
      </c>
      <c r="P21">
        <v>7.66</v>
      </c>
      <c r="X21">
        <v>17.5</v>
      </c>
      <c r="AC21" s="1">
        <v>5.9375</v>
      </c>
      <c r="AD21" s="1">
        <f t="shared" si="3"/>
        <v>-0.63250000000000028</v>
      </c>
      <c r="AE21" s="1">
        <v>5.8724999999999996</v>
      </c>
      <c r="AF21" s="1">
        <f t="shared" si="0"/>
        <v>-0.66750000000000043</v>
      </c>
      <c r="AI21" s="2">
        <f t="shared" si="1"/>
        <v>-0.65000000000000036</v>
      </c>
      <c r="AJ21" s="2">
        <f t="shared" si="2"/>
        <v>1.7500000000000071E-2</v>
      </c>
      <c r="AK21"/>
      <c r="AL21"/>
    </row>
    <row r="22" spans="2:38" x14ac:dyDescent="0.25">
      <c r="B22">
        <v>0.69669999999999999</v>
      </c>
      <c r="C22">
        <v>9.1613000000000007</v>
      </c>
      <c r="G22">
        <v>6.11</v>
      </c>
      <c r="H22">
        <v>7.0430000000000001</v>
      </c>
      <c r="K22">
        <v>6.79</v>
      </c>
      <c r="L22">
        <v>6.93</v>
      </c>
      <c r="O22">
        <v>1.905</v>
      </c>
      <c r="P22">
        <v>7.75</v>
      </c>
      <c r="X22">
        <v>18.5</v>
      </c>
      <c r="AC22" s="1">
        <v>5.8414285714285716</v>
      </c>
      <c r="AD22" s="1">
        <f t="shared" si="3"/>
        <v>-0.72857142857142865</v>
      </c>
      <c r="AE22" s="1">
        <v>5.5520000000000005</v>
      </c>
      <c r="AF22" s="1">
        <f t="shared" si="0"/>
        <v>-0.98799999999999955</v>
      </c>
      <c r="AG22" s="1">
        <v>4.9000000000000004</v>
      </c>
      <c r="AH22" s="1">
        <f t="shared" si="4"/>
        <v>-1</v>
      </c>
      <c r="AI22" s="2">
        <f t="shared" si="1"/>
        <v>-0.9055238095238094</v>
      </c>
      <c r="AJ22" s="2">
        <f t="shared" si="2"/>
        <v>0.12522009647959223</v>
      </c>
      <c r="AK22"/>
      <c r="AL22"/>
    </row>
    <row r="23" spans="2:38" x14ac:dyDescent="0.25">
      <c r="B23">
        <v>0.72289999999999999</v>
      </c>
      <c r="C23">
        <v>9.1359999999999992</v>
      </c>
      <c r="K23">
        <v>6.9059999999999997</v>
      </c>
      <c r="L23">
        <v>6.86</v>
      </c>
      <c r="O23">
        <v>2.0590000000000002</v>
      </c>
      <c r="P23">
        <v>7.67</v>
      </c>
      <c r="Q23" s="1">
        <v>7.5727272727272723</v>
      </c>
      <c r="X23">
        <v>19.5</v>
      </c>
      <c r="AC23" s="1">
        <v>6.2162499999999987</v>
      </c>
      <c r="AD23" s="1">
        <f t="shared" si="3"/>
        <v>-0.35375000000000156</v>
      </c>
      <c r="AE23" s="1">
        <v>5.7949999999999999</v>
      </c>
      <c r="AF23" s="1">
        <f t="shared" si="0"/>
        <v>-0.74500000000000011</v>
      </c>
      <c r="AI23" s="2">
        <f t="shared" si="1"/>
        <v>-0.54937500000000083</v>
      </c>
      <c r="AJ23" s="2">
        <f t="shared" si="2"/>
        <v>0.19562499999999938</v>
      </c>
      <c r="AK23"/>
      <c r="AL23"/>
    </row>
    <row r="24" spans="2:38" x14ac:dyDescent="0.25">
      <c r="B24">
        <v>0.74919999999999998</v>
      </c>
      <c r="C24">
        <v>9.3590999999999998</v>
      </c>
      <c r="K24">
        <v>7.0220000000000002</v>
      </c>
      <c r="L24">
        <v>6.98</v>
      </c>
      <c r="M24" s="1">
        <f>AVERAGE(L24:L31)</f>
        <v>7.0812499999999998</v>
      </c>
      <c r="O24">
        <v>2.137</v>
      </c>
      <c r="P24">
        <v>7.79</v>
      </c>
      <c r="X24">
        <v>20.5</v>
      </c>
      <c r="AC24" s="1">
        <v>6.3811111111111121</v>
      </c>
      <c r="AD24" s="1">
        <f t="shared" si="3"/>
        <v>-0.18888888888888822</v>
      </c>
      <c r="AE24" s="1">
        <v>5.8380000000000001</v>
      </c>
      <c r="AF24" s="1">
        <f t="shared" si="0"/>
        <v>-0.70199999999999996</v>
      </c>
      <c r="AG24" s="1">
        <v>5.0999999999999996</v>
      </c>
      <c r="AH24" s="1">
        <f t="shared" si="4"/>
        <v>-0.80000000000000071</v>
      </c>
      <c r="AI24" s="2">
        <f t="shared" si="1"/>
        <v>-0.56362962962962959</v>
      </c>
      <c r="AJ24" s="2">
        <f t="shared" si="2"/>
        <v>0.26798503326142387</v>
      </c>
      <c r="AK24"/>
      <c r="AL24"/>
    </row>
    <row r="25" spans="2:38" x14ac:dyDescent="0.25">
      <c r="B25">
        <v>0.77539999999999998</v>
      </c>
      <c r="C25">
        <v>9.3770000000000007</v>
      </c>
      <c r="K25">
        <v>7.1379999999999999</v>
      </c>
      <c r="L25">
        <v>7.05</v>
      </c>
      <c r="O25">
        <v>2.214</v>
      </c>
      <c r="P25">
        <v>7.61</v>
      </c>
      <c r="X25">
        <v>21.5</v>
      </c>
      <c r="AC25" s="1">
        <v>5.8633333333333333</v>
      </c>
      <c r="AD25" s="1">
        <f t="shared" si="3"/>
        <v>-0.706666666666667</v>
      </c>
      <c r="AE25" s="1">
        <v>5.7075000000000005</v>
      </c>
      <c r="AF25" s="1">
        <f t="shared" si="0"/>
        <v>-0.83249999999999957</v>
      </c>
      <c r="AI25" s="2">
        <f t="shared" si="1"/>
        <v>-0.76958333333333329</v>
      </c>
      <c r="AJ25" s="2">
        <f t="shared" si="2"/>
        <v>6.2916666666666288E-2</v>
      </c>
      <c r="AK25"/>
      <c r="AL25"/>
    </row>
    <row r="26" spans="2:38" x14ac:dyDescent="0.25">
      <c r="B26">
        <v>0.80159999999999998</v>
      </c>
      <c r="C26">
        <v>9.3956999999999997</v>
      </c>
      <c r="K26">
        <v>7.2549999999999999</v>
      </c>
      <c r="L26">
        <v>7.15</v>
      </c>
      <c r="O26">
        <v>2.3679999999999999</v>
      </c>
      <c r="P26">
        <v>7.84</v>
      </c>
      <c r="X26">
        <v>22.5</v>
      </c>
      <c r="AC26" s="1">
        <v>6.2650000000000006</v>
      </c>
      <c r="AD26" s="1">
        <f t="shared" si="3"/>
        <v>-0.30499999999999972</v>
      </c>
      <c r="AE26" s="1">
        <v>6.38</v>
      </c>
      <c r="AF26" s="1">
        <f t="shared" si="0"/>
        <v>-0.16000000000000014</v>
      </c>
      <c r="AG26" s="1">
        <v>5</v>
      </c>
      <c r="AH26" s="1">
        <f t="shared" si="4"/>
        <v>-0.90000000000000036</v>
      </c>
      <c r="AI26" s="2">
        <f t="shared" si="1"/>
        <v>-0.45500000000000007</v>
      </c>
      <c r="AJ26" s="2">
        <f t="shared" si="2"/>
        <v>0.3201822397739556</v>
      </c>
      <c r="AK26"/>
      <c r="AL26"/>
    </row>
    <row r="27" spans="2:38" x14ac:dyDescent="0.25">
      <c r="B27">
        <v>0.82779999999999998</v>
      </c>
      <c r="C27">
        <v>9.2477999999999998</v>
      </c>
      <c r="K27">
        <v>7.3710000000000004</v>
      </c>
      <c r="L27">
        <v>7.08</v>
      </c>
      <c r="O27">
        <v>2.4449999999999998</v>
      </c>
      <c r="P27">
        <v>7.58</v>
      </c>
      <c r="X27">
        <v>23.5</v>
      </c>
      <c r="AC27" s="1">
        <v>6.3462499999999995</v>
      </c>
      <c r="AD27" s="1">
        <f t="shared" si="3"/>
        <v>-0.22375000000000078</v>
      </c>
      <c r="AE27" s="1">
        <v>6.0024999999999995</v>
      </c>
      <c r="AF27" s="1">
        <f t="shared" si="0"/>
        <v>-0.53750000000000053</v>
      </c>
      <c r="AI27" s="2">
        <f t="shared" si="1"/>
        <v>-0.38062500000000066</v>
      </c>
      <c r="AJ27" s="2">
        <f t="shared" si="2"/>
        <v>0.15687499999999993</v>
      </c>
      <c r="AK27"/>
      <c r="AL27"/>
    </row>
    <row r="28" spans="2:38" x14ac:dyDescent="0.25">
      <c r="B28">
        <v>0.85409999999999997</v>
      </c>
      <c r="C28">
        <v>9.3417999999999992</v>
      </c>
      <c r="K28">
        <v>7.4969999999999999</v>
      </c>
      <c r="L28">
        <v>7.11</v>
      </c>
      <c r="O28">
        <v>2.5230000000000001</v>
      </c>
      <c r="P28">
        <v>7.58</v>
      </c>
      <c r="X28">
        <v>24.5</v>
      </c>
      <c r="AC28" s="1">
        <v>4.8899999999999997</v>
      </c>
      <c r="AD28" s="1">
        <f t="shared" si="3"/>
        <v>-1.6800000000000006</v>
      </c>
      <c r="AE28" s="1">
        <v>5.3922222222222214</v>
      </c>
      <c r="AF28" s="1">
        <f t="shared" si="0"/>
        <v>-1.1477777777777787</v>
      </c>
      <c r="AG28" s="1">
        <v>5.2</v>
      </c>
      <c r="AH28" s="1">
        <f t="shared" si="4"/>
        <v>-0.70000000000000018</v>
      </c>
      <c r="AI28" s="2">
        <f t="shared" si="1"/>
        <v>-1.1759259259259265</v>
      </c>
      <c r="AJ28" s="2">
        <f t="shared" si="2"/>
        <v>0.40057811446552111</v>
      </c>
      <c r="AK28"/>
      <c r="AL28"/>
    </row>
    <row r="29" spans="2:38" x14ac:dyDescent="0.25">
      <c r="B29">
        <v>0.88029999999999997</v>
      </c>
      <c r="C29">
        <v>9.1357999999999997</v>
      </c>
      <c r="K29">
        <v>7.6550000000000002</v>
      </c>
      <c r="L29">
        <v>7.09</v>
      </c>
      <c r="O29">
        <v>2.6</v>
      </c>
      <c r="P29">
        <v>7.45</v>
      </c>
      <c r="X29">
        <v>25.5</v>
      </c>
      <c r="AC29" s="1">
        <v>5.4999999999999991</v>
      </c>
      <c r="AD29" s="1">
        <f t="shared" si="3"/>
        <v>-1.0700000000000012</v>
      </c>
      <c r="AE29" s="1">
        <v>5.1724999999999994</v>
      </c>
      <c r="AF29" s="1">
        <f t="shared" si="0"/>
        <v>-1.3675000000000006</v>
      </c>
      <c r="AI29" s="2">
        <f t="shared" si="1"/>
        <v>-1.2187500000000009</v>
      </c>
      <c r="AJ29" s="2">
        <f t="shared" si="2"/>
        <v>0.14874999999999999</v>
      </c>
      <c r="AK29"/>
      <c r="AL29"/>
    </row>
    <row r="30" spans="2:38" x14ac:dyDescent="0.25">
      <c r="B30">
        <v>0.90649999999999997</v>
      </c>
      <c r="C30">
        <v>9.2193000000000005</v>
      </c>
      <c r="K30">
        <v>7.8129999999999997</v>
      </c>
      <c r="L30">
        <v>7.06</v>
      </c>
      <c r="O30">
        <v>2.677</v>
      </c>
      <c r="P30">
        <v>7.4</v>
      </c>
      <c r="X30">
        <v>26.5</v>
      </c>
      <c r="AI30" s="2"/>
      <c r="AJ30" s="2"/>
      <c r="AK30"/>
      <c r="AL30"/>
    </row>
    <row r="31" spans="2:38" x14ac:dyDescent="0.25">
      <c r="B31">
        <v>0.93279999999999996</v>
      </c>
      <c r="C31">
        <v>9.1860999999999997</v>
      </c>
      <c r="K31">
        <v>7.97</v>
      </c>
      <c r="L31">
        <v>7.13</v>
      </c>
      <c r="O31">
        <v>2.831</v>
      </c>
      <c r="P31">
        <v>7.55</v>
      </c>
      <c r="Y31" s="1" t="s">
        <v>10</v>
      </c>
      <c r="AA31" s="1" t="s">
        <v>9</v>
      </c>
      <c r="AC31" s="1" t="s">
        <v>0</v>
      </c>
      <c r="AE31" s="1" t="s">
        <v>11</v>
      </c>
      <c r="AG31" s="1" t="s">
        <v>7</v>
      </c>
      <c r="AI31" s="2"/>
      <c r="AJ31" s="2"/>
      <c r="AK31"/>
      <c r="AL31"/>
    </row>
    <row r="32" spans="2:38" x14ac:dyDescent="0.25">
      <c r="B32">
        <v>0.95899999999999996</v>
      </c>
      <c r="C32">
        <v>9.3346999999999998</v>
      </c>
      <c r="K32">
        <v>8.1280000000000001</v>
      </c>
      <c r="L32">
        <v>6.95</v>
      </c>
      <c r="M32" s="1">
        <f>AVERAGE(L32:L37)</f>
        <v>7.2950000000000008</v>
      </c>
      <c r="O32">
        <v>2.9089999999999998</v>
      </c>
      <c r="P32">
        <v>7.37</v>
      </c>
      <c r="X32" t="s">
        <v>8</v>
      </c>
      <c r="Y32" s="1">
        <v>8.5755138120921988</v>
      </c>
      <c r="AA32" s="1">
        <v>7.7472647435897439</v>
      </c>
      <c r="AC32" s="1">
        <f>AVERAGE(AC8:AC29)</f>
        <v>6.5739482323232314</v>
      </c>
      <c r="AE32" s="1">
        <f>AVERAGE(AE4:AE29)</f>
        <v>6.5368744311244313</v>
      </c>
      <c r="AG32" s="1">
        <f>AVERAGE(AG10:AG28)</f>
        <v>5.8999999999999995</v>
      </c>
      <c r="AI32" s="2"/>
      <c r="AJ32" s="2"/>
      <c r="AK32"/>
      <c r="AL32"/>
    </row>
    <row r="33" spans="2:17" x14ac:dyDescent="0.25">
      <c r="B33">
        <v>0.98519999999999996</v>
      </c>
      <c r="C33">
        <v>9.4567999999999994</v>
      </c>
      <c r="K33">
        <v>8.2859999999999996</v>
      </c>
      <c r="L33">
        <v>7.35</v>
      </c>
      <c r="O33">
        <v>2.9860000000000002</v>
      </c>
      <c r="P33">
        <v>7.46</v>
      </c>
    </row>
    <row r="34" spans="2:17" x14ac:dyDescent="0.25">
      <c r="B34">
        <v>1.0114000000000001</v>
      </c>
      <c r="C34">
        <v>9.5129999999999999</v>
      </c>
      <c r="D34">
        <v>9.153789999999999</v>
      </c>
      <c r="K34">
        <v>8.4440000000000008</v>
      </c>
      <c r="L34">
        <v>7.53</v>
      </c>
      <c r="O34">
        <v>3.0630000000000002</v>
      </c>
      <c r="P34">
        <v>7.38</v>
      </c>
      <c r="Q34" s="1">
        <v>7.2666666666666675</v>
      </c>
    </row>
    <row r="35" spans="2:17" x14ac:dyDescent="0.25">
      <c r="B35">
        <v>1.0377000000000001</v>
      </c>
      <c r="C35">
        <v>9.3910999999999998</v>
      </c>
      <c r="K35">
        <v>8.6010000000000009</v>
      </c>
      <c r="L35">
        <v>7.18</v>
      </c>
      <c r="O35">
        <v>3.14</v>
      </c>
      <c r="P35">
        <v>7.4</v>
      </c>
    </row>
    <row r="36" spans="2:17" x14ac:dyDescent="0.25">
      <c r="B36">
        <v>1.0639000000000001</v>
      </c>
      <c r="C36">
        <v>9.1224000000000007</v>
      </c>
      <c r="K36">
        <v>8.7590000000000003</v>
      </c>
      <c r="L36">
        <v>7.36</v>
      </c>
      <c r="O36">
        <v>3.2170000000000001</v>
      </c>
      <c r="P36">
        <v>7.26</v>
      </c>
    </row>
    <row r="37" spans="2:17" x14ac:dyDescent="0.25">
      <c r="B37">
        <v>1.0837000000000001</v>
      </c>
      <c r="C37">
        <v>9.3843999999999994</v>
      </c>
      <c r="K37">
        <v>8.9169999999999998</v>
      </c>
      <c r="L37">
        <v>7.4</v>
      </c>
      <c r="O37">
        <v>3.2949999999999999</v>
      </c>
      <c r="P37">
        <v>7.17</v>
      </c>
    </row>
    <row r="38" spans="2:17" x14ac:dyDescent="0.25">
      <c r="B38">
        <v>1.097</v>
      </c>
      <c r="C38">
        <v>9.1280999999999999</v>
      </c>
      <c r="K38">
        <v>9.0739999999999998</v>
      </c>
      <c r="L38">
        <v>7.46</v>
      </c>
      <c r="M38" s="1">
        <f>AVERAGE(L38:L44)</f>
        <v>7.6557142857142866</v>
      </c>
      <c r="O38">
        <v>3.4489999999999998</v>
      </c>
      <c r="P38">
        <v>7.25</v>
      </c>
    </row>
    <row r="39" spans="2:17" x14ac:dyDescent="0.25">
      <c r="B39">
        <v>1.1103000000000001</v>
      </c>
      <c r="C39">
        <v>9.1737000000000002</v>
      </c>
      <c r="K39">
        <v>9.2319999999999993</v>
      </c>
      <c r="L39">
        <v>7.44</v>
      </c>
      <c r="O39">
        <v>3.6030000000000002</v>
      </c>
      <c r="P39">
        <v>7.25</v>
      </c>
    </row>
    <row r="40" spans="2:17" x14ac:dyDescent="0.25">
      <c r="B40">
        <v>1.1236999999999999</v>
      </c>
      <c r="C40">
        <v>9.2874999999999996</v>
      </c>
      <c r="K40">
        <v>9.39</v>
      </c>
      <c r="L40">
        <v>7.72</v>
      </c>
      <c r="O40">
        <v>3.758</v>
      </c>
      <c r="P40">
        <v>7.18</v>
      </c>
    </row>
    <row r="41" spans="2:17" x14ac:dyDescent="0.25">
      <c r="B41">
        <v>1.137</v>
      </c>
      <c r="C41">
        <v>9.4553999999999991</v>
      </c>
      <c r="K41">
        <v>9.5470000000000006</v>
      </c>
      <c r="L41">
        <v>7.71</v>
      </c>
      <c r="O41">
        <v>3.835</v>
      </c>
      <c r="P41">
        <v>7.36</v>
      </c>
    </row>
    <row r="42" spans="2:17" x14ac:dyDescent="0.25">
      <c r="B42">
        <v>1.1503000000000001</v>
      </c>
      <c r="C42">
        <v>9.3317999999999994</v>
      </c>
      <c r="K42">
        <v>9.7050000000000001</v>
      </c>
      <c r="L42">
        <v>7.61</v>
      </c>
      <c r="O42">
        <v>3.9119999999999999</v>
      </c>
      <c r="P42">
        <v>7.15</v>
      </c>
    </row>
    <row r="43" spans="2:17" x14ac:dyDescent="0.25">
      <c r="B43">
        <v>1.1637</v>
      </c>
      <c r="C43">
        <v>9.3626000000000005</v>
      </c>
      <c r="K43">
        <v>9.8420000000000005</v>
      </c>
      <c r="L43">
        <v>7.74</v>
      </c>
      <c r="O43">
        <v>4.0670000000000002</v>
      </c>
      <c r="P43">
        <v>7.29</v>
      </c>
      <c r="Q43" s="1">
        <v>7.1812500000000004</v>
      </c>
    </row>
    <row r="44" spans="2:17" x14ac:dyDescent="0.25">
      <c r="B44">
        <v>1.177</v>
      </c>
      <c r="C44">
        <v>9.3402999999999992</v>
      </c>
      <c r="K44">
        <v>9.98</v>
      </c>
      <c r="L44">
        <v>7.91</v>
      </c>
      <c r="O44">
        <v>4.2210000000000001</v>
      </c>
      <c r="P44">
        <v>7.05</v>
      </c>
    </row>
    <row r="45" spans="2:17" x14ac:dyDescent="0.25">
      <c r="B45">
        <v>1.1902999999999999</v>
      </c>
      <c r="C45">
        <v>9.23</v>
      </c>
      <c r="K45">
        <v>10.117000000000001</v>
      </c>
      <c r="L45">
        <v>7.98</v>
      </c>
      <c r="M45" s="1">
        <f>AVERAGE(L45:L51)</f>
        <v>8.0757142857142874</v>
      </c>
      <c r="O45">
        <v>4.375</v>
      </c>
      <c r="P45">
        <v>7.19</v>
      </c>
    </row>
    <row r="46" spans="2:17" x14ac:dyDescent="0.25">
      <c r="B46">
        <v>1.2037</v>
      </c>
      <c r="C46">
        <v>9.0037000000000003</v>
      </c>
      <c r="K46">
        <v>10.255000000000001</v>
      </c>
      <c r="L46">
        <v>8.1</v>
      </c>
      <c r="O46">
        <v>4.4530000000000003</v>
      </c>
      <c r="P46">
        <v>7.22</v>
      </c>
    </row>
    <row r="47" spans="2:17" x14ac:dyDescent="0.25">
      <c r="B47">
        <v>1.2170000000000001</v>
      </c>
      <c r="C47">
        <v>9.1366999999999994</v>
      </c>
      <c r="K47">
        <v>10.391999999999999</v>
      </c>
      <c r="L47">
        <v>8.1300000000000008</v>
      </c>
      <c r="O47">
        <v>4.53</v>
      </c>
      <c r="P47">
        <v>7.21</v>
      </c>
    </row>
    <row r="48" spans="2:17" x14ac:dyDescent="0.25">
      <c r="B48">
        <v>1.2302999999999999</v>
      </c>
      <c r="C48">
        <v>8.9071999999999996</v>
      </c>
      <c r="K48">
        <v>10.529</v>
      </c>
      <c r="L48">
        <v>8.1</v>
      </c>
      <c r="O48">
        <v>4.6070000000000002</v>
      </c>
      <c r="P48">
        <v>7.02</v>
      </c>
    </row>
    <row r="49" spans="2:17" x14ac:dyDescent="0.25">
      <c r="B49">
        <v>1.2437</v>
      </c>
      <c r="C49">
        <v>8.8008000000000006</v>
      </c>
      <c r="K49">
        <v>10.667</v>
      </c>
      <c r="L49">
        <v>7.93</v>
      </c>
      <c r="O49">
        <v>4.6840000000000002</v>
      </c>
      <c r="P49">
        <v>7.21</v>
      </c>
    </row>
    <row r="50" spans="2:17" x14ac:dyDescent="0.25">
      <c r="B50">
        <v>1.2569999999999999</v>
      </c>
      <c r="C50">
        <v>8.6753999999999998</v>
      </c>
      <c r="K50">
        <v>10.804</v>
      </c>
      <c r="L50">
        <v>8.16</v>
      </c>
      <c r="O50">
        <v>4.8419999999999996</v>
      </c>
      <c r="P50">
        <v>7.26</v>
      </c>
    </row>
    <row r="51" spans="2:17" x14ac:dyDescent="0.25">
      <c r="B51">
        <v>1.2703</v>
      </c>
      <c r="C51">
        <v>8.9324999999999992</v>
      </c>
      <c r="K51">
        <v>10.941000000000001</v>
      </c>
      <c r="L51">
        <v>8.1300000000000008</v>
      </c>
      <c r="O51">
        <v>5.0090000000000003</v>
      </c>
      <c r="P51">
        <v>6.89</v>
      </c>
      <c r="Q51" s="1">
        <v>6.9666666666666659</v>
      </c>
    </row>
    <row r="52" spans="2:17" x14ac:dyDescent="0.25">
      <c r="B52">
        <v>1.2837000000000001</v>
      </c>
      <c r="C52">
        <v>8.9992000000000001</v>
      </c>
      <c r="K52">
        <v>11.079000000000001</v>
      </c>
      <c r="L52">
        <v>7.91</v>
      </c>
      <c r="M52" s="1">
        <f>AVERAGE(L52:L58)</f>
        <v>7.7671428571428569</v>
      </c>
      <c r="O52">
        <v>5.1769999999999996</v>
      </c>
      <c r="P52">
        <v>7.2</v>
      </c>
    </row>
    <row r="53" spans="2:17" x14ac:dyDescent="0.25">
      <c r="B53">
        <v>1.2969999999999999</v>
      </c>
      <c r="C53">
        <v>8.9</v>
      </c>
      <c r="K53">
        <v>11.215999999999999</v>
      </c>
      <c r="L53">
        <v>7.92</v>
      </c>
      <c r="O53">
        <v>5.3440000000000003</v>
      </c>
      <c r="P53">
        <v>7.09</v>
      </c>
    </row>
    <row r="54" spans="2:17" x14ac:dyDescent="0.25">
      <c r="B54">
        <v>1.3143</v>
      </c>
      <c r="C54">
        <v>9.3245000000000005</v>
      </c>
      <c r="K54">
        <v>11.353999999999999</v>
      </c>
      <c r="L54">
        <v>7.77</v>
      </c>
      <c r="O54">
        <v>5.5119999999999996</v>
      </c>
      <c r="P54">
        <v>7.09</v>
      </c>
    </row>
    <row r="55" spans="2:17" x14ac:dyDescent="0.25">
      <c r="B55">
        <v>1.4262999999999999</v>
      </c>
      <c r="C55">
        <v>9.1074999999999999</v>
      </c>
      <c r="K55">
        <v>11.491</v>
      </c>
      <c r="L55">
        <v>8.1999999999999993</v>
      </c>
      <c r="O55">
        <v>5.68</v>
      </c>
      <c r="P55">
        <v>6.76</v>
      </c>
    </row>
    <row r="56" spans="2:17" x14ac:dyDescent="0.25">
      <c r="B56">
        <v>1.5383</v>
      </c>
      <c r="C56">
        <v>9.2811000000000003</v>
      </c>
      <c r="K56">
        <v>11.628</v>
      </c>
      <c r="L56">
        <v>7.8</v>
      </c>
      <c r="O56">
        <v>5.8470000000000004</v>
      </c>
      <c r="P56">
        <v>6.77</v>
      </c>
    </row>
    <row r="57" spans="2:17" x14ac:dyDescent="0.25">
      <c r="B57">
        <v>1.6503000000000001</v>
      </c>
      <c r="C57">
        <v>8.9430999999999994</v>
      </c>
      <c r="K57">
        <v>11.766</v>
      </c>
      <c r="L57">
        <v>7.15</v>
      </c>
      <c r="O57">
        <v>6.0149999999999997</v>
      </c>
      <c r="P57">
        <v>6.89</v>
      </c>
      <c r="Q57" s="1">
        <v>6.7816666666666672</v>
      </c>
    </row>
    <row r="58" spans="2:17" x14ac:dyDescent="0.25">
      <c r="B58">
        <v>1.7623</v>
      </c>
      <c r="C58">
        <v>9.0716000000000001</v>
      </c>
      <c r="K58">
        <v>11.903</v>
      </c>
      <c r="L58">
        <v>7.62</v>
      </c>
      <c r="O58">
        <v>6.1820000000000004</v>
      </c>
      <c r="P58">
        <v>6.84</v>
      </c>
    </row>
    <row r="59" spans="2:17" x14ac:dyDescent="0.25">
      <c r="B59">
        <v>1.8743000000000001</v>
      </c>
      <c r="C59">
        <v>8.9669000000000008</v>
      </c>
      <c r="K59">
        <v>12.04</v>
      </c>
      <c r="L59">
        <v>7.29</v>
      </c>
      <c r="M59" s="1">
        <f>AVERAGE(L59:L64)</f>
        <v>6.9333333333333345</v>
      </c>
      <c r="O59">
        <v>6.35</v>
      </c>
      <c r="P59">
        <v>6.78</v>
      </c>
    </row>
    <row r="60" spans="2:17" x14ac:dyDescent="0.25">
      <c r="B60">
        <v>1.9863</v>
      </c>
      <c r="C60">
        <v>9.2022999999999993</v>
      </c>
      <c r="K60">
        <v>12.178000000000001</v>
      </c>
      <c r="L60">
        <v>7.19</v>
      </c>
      <c r="O60">
        <v>6.5170000000000003</v>
      </c>
      <c r="P60">
        <v>6.58</v>
      </c>
    </row>
    <row r="61" spans="2:17" x14ac:dyDescent="0.25">
      <c r="B61">
        <v>2.0983000000000001</v>
      </c>
      <c r="C61">
        <v>9.4108999999999998</v>
      </c>
      <c r="D61">
        <v>9.2194000000000003</v>
      </c>
      <c r="K61">
        <v>12.315</v>
      </c>
      <c r="L61">
        <v>7.21</v>
      </c>
      <c r="O61">
        <v>6.6849999999999996</v>
      </c>
      <c r="P61">
        <v>6.71</v>
      </c>
    </row>
    <row r="62" spans="2:17" x14ac:dyDescent="0.25">
      <c r="B62">
        <v>2.2103000000000002</v>
      </c>
      <c r="C62">
        <v>9.202</v>
      </c>
      <c r="K62">
        <v>12.452999999999999</v>
      </c>
      <c r="L62">
        <v>6.9</v>
      </c>
      <c r="O62">
        <v>6.8520000000000003</v>
      </c>
      <c r="P62">
        <v>6.89</v>
      </c>
    </row>
    <row r="63" spans="2:17" x14ac:dyDescent="0.25">
      <c r="B63">
        <v>2.3222999999999998</v>
      </c>
      <c r="C63">
        <v>8.9568999999999992</v>
      </c>
      <c r="K63">
        <v>12.59</v>
      </c>
      <c r="L63">
        <v>6.31</v>
      </c>
      <c r="O63">
        <v>7.02</v>
      </c>
      <c r="P63">
        <v>6.47</v>
      </c>
      <c r="Q63" s="1">
        <v>6.77</v>
      </c>
    </row>
    <row r="64" spans="2:17" x14ac:dyDescent="0.25">
      <c r="B64">
        <v>2.4342999999999999</v>
      </c>
      <c r="C64">
        <v>9.0225000000000009</v>
      </c>
      <c r="K64">
        <v>12.935</v>
      </c>
      <c r="L64">
        <v>6.7</v>
      </c>
      <c r="O64">
        <v>7.1870000000000003</v>
      </c>
      <c r="P64">
        <v>6.84</v>
      </c>
    </row>
    <row r="65" spans="2:17" x14ac:dyDescent="0.25">
      <c r="B65">
        <v>2.5463</v>
      </c>
      <c r="C65">
        <v>9.3522999999999996</v>
      </c>
      <c r="K65">
        <v>13.079000000000001</v>
      </c>
      <c r="L65">
        <v>6.68</v>
      </c>
      <c r="M65" s="1">
        <f>AVERAGE(L65:L69)</f>
        <v>6.8360000000000003</v>
      </c>
      <c r="O65">
        <v>7.3620000000000001</v>
      </c>
      <c r="P65">
        <v>7.04</v>
      </c>
    </row>
    <row r="66" spans="2:17" x14ac:dyDescent="0.25">
      <c r="B66">
        <v>2.6583000000000001</v>
      </c>
      <c r="C66">
        <v>9.3718000000000004</v>
      </c>
      <c r="K66">
        <v>13.222</v>
      </c>
      <c r="L66">
        <v>6.64</v>
      </c>
      <c r="O66">
        <v>7.5570000000000004</v>
      </c>
      <c r="P66">
        <v>6.8</v>
      </c>
    </row>
    <row r="67" spans="2:17" x14ac:dyDescent="0.25">
      <c r="B67">
        <v>5.7523</v>
      </c>
      <c r="C67">
        <v>8.1412999999999993</v>
      </c>
      <c r="D67">
        <v>8.0421210526315807</v>
      </c>
      <c r="K67">
        <v>13.366</v>
      </c>
      <c r="L67">
        <v>6.63</v>
      </c>
      <c r="O67">
        <v>7.7519999999999998</v>
      </c>
      <c r="P67">
        <v>6.78</v>
      </c>
    </row>
    <row r="68" spans="2:17" x14ac:dyDescent="0.25">
      <c r="B68">
        <v>5.7648000000000001</v>
      </c>
      <c r="C68">
        <v>8.0245999999999995</v>
      </c>
      <c r="K68">
        <v>13.509</v>
      </c>
      <c r="L68">
        <v>7.17</v>
      </c>
      <c r="O68">
        <v>7.9480000000000004</v>
      </c>
      <c r="P68">
        <v>6.69</v>
      </c>
    </row>
    <row r="69" spans="2:17" x14ac:dyDescent="0.25">
      <c r="B69">
        <v>5.7773000000000003</v>
      </c>
      <c r="C69">
        <v>7.8990999999999998</v>
      </c>
      <c r="K69">
        <v>13.837</v>
      </c>
      <c r="L69">
        <v>7.06</v>
      </c>
      <c r="O69">
        <v>8.1430000000000007</v>
      </c>
      <c r="P69">
        <v>6.92</v>
      </c>
      <c r="Q69" s="1">
        <v>6.94</v>
      </c>
    </row>
    <row r="70" spans="2:17" x14ac:dyDescent="0.25">
      <c r="B70">
        <v>5.79</v>
      </c>
      <c r="C70">
        <v>8.1812000000000005</v>
      </c>
      <c r="K70">
        <v>14.166</v>
      </c>
      <c r="L70">
        <v>7.1</v>
      </c>
      <c r="M70" s="1">
        <f>AVERAGE(L70:L79)</f>
        <v>6.8860000000000001</v>
      </c>
      <c r="O70">
        <v>8.3379999999999992</v>
      </c>
      <c r="P70">
        <v>6.76</v>
      </c>
    </row>
    <row r="71" spans="2:17" x14ac:dyDescent="0.25">
      <c r="B71">
        <v>5.8022999999999998</v>
      </c>
      <c r="C71">
        <v>8.0238999999999994</v>
      </c>
      <c r="K71">
        <v>14.494</v>
      </c>
      <c r="L71">
        <v>8.1300000000000008</v>
      </c>
      <c r="O71">
        <v>8.5329999999999995</v>
      </c>
      <c r="P71">
        <v>7.12</v>
      </c>
    </row>
    <row r="72" spans="2:17" x14ac:dyDescent="0.25">
      <c r="B72">
        <v>5.8148</v>
      </c>
      <c r="C72">
        <v>8.2055000000000007</v>
      </c>
      <c r="K72">
        <v>14.544</v>
      </c>
      <c r="L72">
        <v>7.82</v>
      </c>
      <c r="O72">
        <v>8.7289999999999992</v>
      </c>
      <c r="P72">
        <v>6.71</v>
      </c>
    </row>
    <row r="73" spans="2:17" x14ac:dyDescent="0.25">
      <c r="B73">
        <v>5.8273000000000001</v>
      </c>
      <c r="C73">
        <v>8.0595999999999997</v>
      </c>
      <c r="K73">
        <v>14.593999999999999</v>
      </c>
      <c r="L73">
        <v>7.45</v>
      </c>
      <c r="O73">
        <v>8.9239999999999995</v>
      </c>
      <c r="P73">
        <v>7.19</v>
      </c>
    </row>
    <row r="74" spans="2:17" x14ac:dyDescent="0.25">
      <c r="B74">
        <v>5.8398000000000003</v>
      </c>
      <c r="C74">
        <v>7.9443000000000001</v>
      </c>
      <c r="K74">
        <v>14.644</v>
      </c>
      <c r="L74">
        <v>7.51</v>
      </c>
      <c r="O74">
        <v>9.1189999999999998</v>
      </c>
      <c r="P74">
        <v>7.45</v>
      </c>
      <c r="Q74" s="1">
        <v>7.5583333333333336</v>
      </c>
    </row>
    <row r="75" spans="2:17" x14ac:dyDescent="0.25">
      <c r="B75">
        <v>5.8647999999999998</v>
      </c>
      <c r="C75">
        <v>8.1003000000000007</v>
      </c>
      <c r="K75">
        <v>14.694000000000001</v>
      </c>
      <c r="L75">
        <v>7.44</v>
      </c>
      <c r="O75">
        <v>9.3140000000000001</v>
      </c>
      <c r="P75">
        <v>7.52</v>
      </c>
    </row>
    <row r="76" spans="2:17" x14ac:dyDescent="0.25">
      <c r="B76">
        <v>5.8773</v>
      </c>
      <c r="C76">
        <v>8.1364999999999998</v>
      </c>
      <c r="K76">
        <v>14.744</v>
      </c>
      <c r="L76">
        <v>6.82</v>
      </c>
      <c r="O76">
        <v>9.51</v>
      </c>
      <c r="P76">
        <v>7.64</v>
      </c>
    </row>
    <row r="77" spans="2:17" x14ac:dyDescent="0.25">
      <c r="B77">
        <v>5.8898000000000001</v>
      </c>
      <c r="C77">
        <v>8.0716999999999999</v>
      </c>
      <c r="K77">
        <v>14.794</v>
      </c>
      <c r="L77">
        <v>5.99</v>
      </c>
      <c r="O77">
        <v>9.7050000000000001</v>
      </c>
      <c r="P77">
        <v>7.35</v>
      </c>
    </row>
    <row r="78" spans="2:17" x14ac:dyDescent="0.25">
      <c r="B78">
        <v>5.9023000000000003</v>
      </c>
      <c r="C78">
        <v>7.6790000000000003</v>
      </c>
      <c r="K78">
        <v>14.843999999999999</v>
      </c>
      <c r="L78">
        <v>5.36</v>
      </c>
      <c r="O78">
        <v>9.8309999999999995</v>
      </c>
      <c r="P78">
        <v>7.42</v>
      </c>
    </row>
    <row r="79" spans="2:17" x14ac:dyDescent="0.25">
      <c r="B79">
        <v>5.915</v>
      </c>
      <c r="C79">
        <v>7.3903999999999996</v>
      </c>
      <c r="K79">
        <v>14.894</v>
      </c>
      <c r="L79">
        <v>5.24</v>
      </c>
      <c r="O79">
        <v>9.9570000000000007</v>
      </c>
      <c r="P79">
        <v>7.97</v>
      </c>
    </row>
    <row r="80" spans="2:17" x14ac:dyDescent="0.25">
      <c r="B80">
        <v>5.9272999999999998</v>
      </c>
      <c r="C80">
        <v>8.0767000000000007</v>
      </c>
      <c r="K80">
        <v>15.231999999999999</v>
      </c>
      <c r="L80">
        <v>5.27</v>
      </c>
      <c r="M80" s="1">
        <f>AVERAGE(L80:L82)</f>
        <v>5.5433333333333339</v>
      </c>
      <c r="O80">
        <v>10.079000000000001</v>
      </c>
      <c r="P80">
        <v>7.91</v>
      </c>
      <c r="Q80" s="1">
        <v>7.6333333333333337</v>
      </c>
    </row>
    <row r="81" spans="2:17" x14ac:dyDescent="0.25">
      <c r="B81">
        <v>5.9398</v>
      </c>
      <c r="C81">
        <v>8.2205999999999992</v>
      </c>
      <c r="K81">
        <v>15.57</v>
      </c>
      <c r="L81">
        <v>6.12</v>
      </c>
      <c r="O81">
        <v>10.193</v>
      </c>
      <c r="P81">
        <v>7.72</v>
      </c>
    </row>
    <row r="82" spans="2:17" x14ac:dyDescent="0.25">
      <c r="B82">
        <v>5.9523000000000001</v>
      </c>
      <c r="C82">
        <v>8.4487000000000005</v>
      </c>
      <c r="K82">
        <v>15.907999999999999</v>
      </c>
      <c r="L82">
        <v>5.24</v>
      </c>
      <c r="O82">
        <v>10.307</v>
      </c>
      <c r="P82">
        <v>7.84</v>
      </c>
    </row>
    <row r="83" spans="2:17" x14ac:dyDescent="0.25">
      <c r="B83">
        <v>5.9648000000000003</v>
      </c>
      <c r="C83">
        <v>8.1578999999999997</v>
      </c>
      <c r="K83">
        <v>16.038</v>
      </c>
      <c r="L83">
        <v>5.45</v>
      </c>
      <c r="M83" s="1">
        <f>AVERAGE(L83:L90)</f>
        <v>5.5525000000000002</v>
      </c>
      <c r="O83">
        <v>10.420999999999999</v>
      </c>
      <c r="P83">
        <v>7.7</v>
      </c>
    </row>
    <row r="84" spans="2:17" x14ac:dyDescent="0.25">
      <c r="B84">
        <v>5.9770000000000003</v>
      </c>
      <c r="C84">
        <v>8.0861999999999998</v>
      </c>
      <c r="K84">
        <v>16.167999999999999</v>
      </c>
      <c r="L84">
        <v>5.54</v>
      </c>
      <c r="O84">
        <v>10.534000000000001</v>
      </c>
      <c r="P84">
        <v>7.62</v>
      </c>
    </row>
    <row r="85" spans="2:17" x14ac:dyDescent="0.25">
      <c r="B85">
        <v>5.9897</v>
      </c>
      <c r="C85">
        <v>7.9527999999999999</v>
      </c>
      <c r="K85">
        <v>16.297999999999998</v>
      </c>
      <c r="L85">
        <v>5.72</v>
      </c>
      <c r="O85">
        <v>10.648</v>
      </c>
      <c r="P85">
        <v>7.51</v>
      </c>
    </row>
    <row r="86" spans="2:17" x14ac:dyDescent="0.25">
      <c r="B86">
        <v>6.0022000000000002</v>
      </c>
      <c r="C86">
        <v>8.0719999999999992</v>
      </c>
      <c r="D86">
        <v>8.0433547169811312</v>
      </c>
      <c r="K86">
        <v>16.427</v>
      </c>
      <c r="L86">
        <v>5.36</v>
      </c>
      <c r="O86">
        <v>10.762</v>
      </c>
      <c r="P86">
        <v>7.72</v>
      </c>
    </row>
    <row r="87" spans="2:17" x14ac:dyDescent="0.25">
      <c r="B87">
        <v>6.0147000000000004</v>
      </c>
      <c r="C87">
        <v>8.0045999999999999</v>
      </c>
      <c r="K87">
        <v>16.556999999999999</v>
      </c>
      <c r="L87">
        <v>5.59</v>
      </c>
      <c r="O87">
        <v>10.875</v>
      </c>
      <c r="P87">
        <v>7.38</v>
      </c>
    </row>
    <row r="88" spans="2:17" x14ac:dyDescent="0.25">
      <c r="B88">
        <v>6.0271999999999997</v>
      </c>
      <c r="C88">
        <v>7.9081999999999999</v>
      </c>
      <c r="K88">
        <v>16.687000000000001</v>
      </c>
      <c r="L88">
        <v>5.57</v>
      </c>
      <c r="O88">
        <v>10.989000000000001</v>
      </c>
      <c r="P88">
        <v>7.3</v>
      </c>
    </row>
    <row r="89" spans="2:17" x14ac:dyDescent="0.25">
      <c r="B89">
        <v>6.04</v>
      </c>
      <c r="C89">
        <v>8.0428999999999995</v>
      </c>
      <c r="K89">
        <v>16.817</v>
      </c>
      <c r="L89">
        <v>5.61</v>
      </c>
      <c r="O89">
        <v>11.103</v>
      </c>
      <c r="P89">
        <v>7.53</v>
      </c>
      <c r="Q89" s="1">
        <v>7.1142857142857139</v>
      </c>
    </row>
    <row r="90" spans="2:17" x14ac:dyDescent="0.25">
      <c r="B90">
        <v>6.0522</v>
      </c>
      <c r="C90">
        <v>7.9402999999999997</v>
      </c>
      <c r="K90">
        <v>16.946999999999999</v>
      </c>
      <c r="L90">
        <v>5.58</v>
      </c>
      <c r="O90">
        <v>11.215999999999999</v>
      </c>
      <c r="P90">
        <v>7.63</v>
      </c>
    </row>
    <row r="91" spans="2:17" x14ac:dyDescent="0.25">
      <c r="B91">
        <v>6.0647000000000002</v>
      </c>
      <c r="C91">
        <v>7.7847</v>
      </c>
      <c r="K91">
        <v>17.077000000000002</v>
      </c>
      <c r="L91">
        <v>5.98</v>
      </c>
      <c r="M91" s="1">
        <f>AVERAGE(L91:L98)</f>
        <v>5.9375</v>
      </c>
      <c r="O91">
        <v>11.33</v>
      </c>
      <c r="P91">
        <v>7.22</v>
      </c>
    </row>
    <row r="92" spans="2:17" x14ac:dyDescent="0.25">
      <c r="B92">
        <v>6.0789</v>
      </c>
      <c r="C92">
        <v>7.8947000000000003</v>
      </c>
      <c r="K92">
        <v>17.207000000000001</v>
      </c>
      <c r="L92">
        <v>5.94</v>
      </c>
      <c r="O92">
        <v>11.444000000000001</v>
      </c>
      <c r="P92">
        <v>7.41</v>
      </c>
    </row>
    <row r="93" spans="2:17" x14ac:dyDescent="0.25">
      <c r="B93">
        <v>6.0948000000000002</v>
      </c>
      <c r="C93">
        <v>7.7316000000000003</v>
      </c>
      <c r="K93">
        <v>17.335999999999999</v>
      </c>
      <c r="L93">
        <v>5.8</v>
      </c>
      <c r="O93">
        <v>11.558</v>
      </c>
      <c r="P93">
        <v>6.83</v>
      </c>
    </row>
    <row r="94" spans="2:17" x14ac:dyDescent="0.25">
      <c r="B94">
        <v>6.1109999999999998</v>
      </c>
      <c r="C94">
        <v>7.6698000000000004</v>
      </c>
      <c r="K94">
        <v>17.466000000000001</v>
      </c>
      <c r="L94">
        <v>5.89</v>
      </c>
      <c r="O94">
        <v>11.670999999999999</v>
      </c>
      <c r="P94">
        <v>6.92</v>
      </c>
    </row>
    <row r="95" spans="2:17" x14ac:dyDescent="0.25">
      <c r="B95">
        <v>6.1275000000000004</v>
      </c>
      <c r="C95">
        <v>8.0386000000000006</v>
      </c>
      <c r="K95">
        <v>17.596</v>
      </c>
      <c r="L95">
        <v>5.93</v>
      </c>
      <c r="O95">
        <v>11.785</v>
      </c>
      <c r="P95">
        <v>6.26</v>
      </c>
    </row>
    <row r="96" spans="2:17" x14ac:dyDescent="0.25">
      <c r="B96">
        <v>6.1490999999999998</v>
      </c>
      <c r="C96">
        <v>7.8757999999999999</v>
      </c>
      <c r="K96">
        <v>17.725999999999999</v>
      </c>
      <c r="L96">
        <v>5.93</v>
      </c>
      <c r="O96">
        <v>12.010999999999999</v>
      </c>
      <c r="P96">
        <v>6.77</v>
      </c>
      <c r="Q96" s="1">
        <v>6.8019999999999996</v>
      </c>
    </row>
    <row r="97" spans="2:17" x14ac:dyDescent="0.25">
      <c r="B97">
        <v>6.1706000000000003</v>
      </c>
      <c r="C97">
        <v>8.1006</v>
      </c>
      <c r="K97">
        <v>17.856000000000002</v>
      </c>
      <c r="L97">
        <v>5.99</v>
      </c>
      <c r="O97">
        <v>12.237</v>
      </c>
      <c r="P97">
        <v>7.15</v>
      </c>
    </row>
    <row r="98" spans="2:17" x14ac:dyDescent="0.25">
      <c r="B98">
        <v>6.1849999999999996</v>
      </c>
      <c r="C98">
        <v>8.1331000000000007</v>
      </c>
      <c r="K98">
        <v>17.986000000000001</v>
      </c>
      <c r="L98">
        <v>6.04</v>
      </c>
      <c r="O98">
        <v>12.462</v>
      </c>
      <c r="P98">
        <v>6.64</v>
      </c>
    </row>
    <row r="99" spans="2:17" x14ac:dyDescent="0.25">
      <c r="B99">
        <v>6.2172999999999998</v>
      </c>
      <c r="C99">
        <v>8.2192000000000007</v>
      </c>
      <c r="K99">
        <v>18.116</v>
      </c>
      <c r="L99">
        <v>5.73</v>
      </c>
      <c r="M99" s="1">
        <f>AVERAGE(L99:L105)</f>
        <v>5.8414285714285716</v>
      </c>
      <c r="O99">
        <v>12.688000000000001</v>
      </c>
      <c r="P99">
        <v>6.66</v>
      </c>
    </row>
    <row r="100" spans="2:17" x14ac:dyDescent="0.25">
      <c r="B100">
        <v>6.2388000000000003</v>
      </c>
      <c r="C100">
        <v>8.1351999999999993</v>
      </c>
      <c r="K100">
        <v>18.245999999999999</v>
      </c>
      <c r="L100">
        <v>5.66</v>
      </c>
      <c r="O100">
        <v>12.914</v>
      </c>
      <c r="P100">
        <v>6.79</v>
      </c>
    </row>
    <row r="101" spans="2:17" x14ac:dyDescent="0.25">
      <c r="B101">
        <v>6.2603999999999997</v>
      </c>
      <c r="C101">
        <v>8.4385999999999992</v>
      </c>
      <c r="K101">
        <v>18.375</v>
      </c>
      <c r="L101">
        <v>5.66</v>
      </c>
      <c r="O101">
        <v>13.14</v>
      </c>
      <c r="P101">
        <v>6.88</v>
      </c>
      <c r="Q101" s="1">
        <v>6.5633333333333335</v>
      </c>
    </row>
    <row r="102" spans="2:17" x14ac:dyDescent="0.25">
      <c r="B102">
        <v>6.2819000000000003</v>
      </c>
      <c r="C102">
        <v>8.3811999999999998</v>
      </c>
      <c r="K102">
        <v>18.504999999999999</v>
      </c>
      <c r="L102">
        <v>5.87</v>
      </c>
      <c r="O102">
        <v>13.365</v>
      </c>
      <c r="P102">
        <v>6.19</v>
      </c>
    </row>
    <row r="103" spans="2:17" x14ac:dyDescent="0.25">
      <c r="B103">
        <v>6.3029999999999999</v>
      </c>
      <c r="C103">
        <v>8.4283000000000001</v>
      </c>
      <c r="K103">
        <v>18.635000000000002</v>
      </c>
      <c r="L103">
        <v>5.77</v>
      </c>
      <c r="O103">
        <v>13.590999999999999</v>
      </c>
      <c r="P103">
        <v>6.62</v>
      </c>
    </row>
    <row r="104" spans="2:17" x14ac:dyDescent="0.25">
      <c r="B104">
        <v>6.3250000000000002</v>
      </c>
      <c r="C104">
        <v>8.4393999999999991</v>
      </c>
      <c r="K104">
        <v>18.765000000000001</v>
      </c>
      <c r="L104">
        <v>5.77</v>
      </c>
      <c r="O104">
        <v>13.817</v>
      </c>
      <c r="P104">
        <v>6.99</v>
      </c>
    </row>
    <row r="105" spans="2:17" x14ac:dyDescent="0.25">
      <c r="B105">
        <v>6.3464999999999998</v>
      </c>
      <c r="C105">
        <v>8.1896000000000004</v>
      </c>
      <c r="K105">
        <v>18.895</v>
      </c>
      <c r="L105">
        <v>6.43</v>
      </c>
      <c r="O105">
        <v>14.042999999999999</v>
      </c>
      <c r="P105">
        <v>7.19</v>
      </c>
      <c r="Q105" s="1">
        <f>AVERAGE(P105:P115)</f>
        <v>6.5163636363636366</v>
      </c>
    </row>
    <row r="106" spans="2:17" x14ac:dyDescent="0.25">
      <c r="B106">
        <v>6.3681000000000001</v>
      </c>
      <c r="C106">
        <v>8.0954999999999995</v>
      </c>
      <c r="K106">
        <v>19.024999999999999</v>
      </c>
      <c r="L106">
        <v>6.49</v>
      </c>
      <c r="M106" s="1">
        <f>AVERAGE(L106:L113)</f>
        <v>6.2162499999999987</v>
      </c>
      <c r="O106">
        <v>14.268000000000001</v>
      </c>
      <c r="P106">
        <v>7.41</v>
      </c>
    </row>
    <row r="107" spans="2:17" x14ac:dyDescent="0.25">
      <c r="B107">
        <v>6.3895999999999997</v>
      </c>
      <c r="C107">
        <v>8.0298999999999996</v>
      </c>
      <c r="K107">
        <v>19.155000000000001</v>
      </c>
      <c r="L107">
        <v>6.03</v>
      </c>
      <c r="O107">
        <v>14.494</v>
      </c>
      <c r="P107">
        <v>7.44</v>
      </c>
    </row>
    <row r="108" spans="2:17" x14ac:dyDescent="0.25">
      <c r="B108">
        <v>6.4109999999999996</v>
      </c>
      <c r="C108">
        <v>8.1113999999999997</v>
      </c>
      <c r="K108">
        <v>19.283999999999999</v>
      </c>
      <c r="L108">
        <v>6.49</v>
      </c>
      <c r="O108">
        <v>14.544</v>
      </c>
      <c r="P108">
        <v>6.87</v>
      </c>
    </row>
    <row r="109" spans="2:17" x14ac:dyDescent="0.25">
      <c r="B109">
        <v>6.4324000000000003</v>
      </c>
      <c r="C109">
        <v>8.1728000000000005</v>
      </c>
      <c r="K109">
        <v>19.414000000000001</v>
      </c>
      <c r="L109">
        <v>5.97</v>
      </c>
      <c r="O109">
        <v>14.593999999999999</v>
      </c>
      <c r="P109">
        <v>6.95</v>
      </c>
    </row>
    <row r="110" spans="2:17" x14ac:dyDescent="0.25">
      <c r="B110">
        <v>6.4535999999999998</v>
      </c>
      <c r="C110">
        <v>8.2100000000000009</v>
      </c>
      <c r="K110">
        <v>19.544</v>
      </c>
      <c r="L110">
        <v>6.02</v>
      </c>
      <c r="O110">
        <v>14.644</v>
      </c>
      <c r="P110">
        <v>6.76</v>
      </c>
    </row>
    <row r="111" spans="2:17" x14ac:dyDescent="0.25">
      <c r="B111">
        <v>6.4748000000000001</v>
      </c>
      <c r="C111">
        <v>8.4251000000000005</v>
      </c>
      <c r="K111">
        <v>19.673999999999999</v>
      </c>
      <c r="L111">
        <v>6.21</v>
      </c>
      <c r="O111">
        <v>14.694000000000001</v>
      </c>
      <c r="P111">
        <v>5.91</v>
      </c>
    </row>
    <row r="112" spans="2:17" x14ac:dyDescent="0.25">
      <c r="B112">
        <v>6.4945000000000004</v>
      </c>
      <c r="C112">
        <v>8.1952999999999996</v>
      </c>
      <c r="K112">
        <v>19.803999999999998</v>
      </c>
      <c r="L112">
        <v>6.16</v>
      </c>
      <c r="O112">
        <v>14.744</v>
      </c>
      <c r="P112">
        <v>6.2</v>
      </c>
    </row>
    <row r="113" spans="2:17" x14ac:dyDescent="0.25">
      <c r="B113">
        <v>6.5129999999999999</v>
      </c>
      <c r="C113">
        <v>8.1024999999999991</v>
      </c>
      <c r="K113">
        <v>19.934000000000001</v>
      </c>
      <c r="L113">
        <v>6.36</v>
      </c>
      <c r="O113">
        <v>14.794</v>
      </c>
      <c r="P113">
        <v>5.81</v>
      </c>
    </row>
    <row r="114" spans="2:17" x14ac:dyDescent="0.25">
      <c r="B114">
        <v>6.5321999999999996</v>
      </c>
      <c r="C114">
        <v>8.1652000000000005</v>
      </c>
      <c r="K114">
        <v>20.064</v>
      </c>
      <c r="L114">
        <v>6.62</v>
      </c>
      <c r="M114" s="1">
        <f>AVERAGE(L114:L122)</f>
        <v>6.3811111111111121</v>
      </c>
      <c r="O114">
        <v>14.843999999999999</v>
      </c>
      <c r="P114">
        <v>6.07</v>
      </c>
    </row>
    <row r="115" spans="2:17" x14ac:dyDescent="0.25">
      <c r="B115">
        <v>6.5510999999999999</v>
      </c>
      <c r="C115">
        <v>8.1806000000000001</v>
      </c>
      <c r="K115">
        <v>20.193000000000001</v>
      </c>
      <c r="L115">
        <v>6.44</v>
      </c>
      <c r="O115">
        <v>14.894</v>
      </c>
      <c r="P115">
        <v>5.07</v>
      </c>
    </row>
    <row r="116" spans="2:17" x14ac:dyDescent="0.25">
      <c r="B116">
        <v>6.57</v>
      </c>
      <c r="C116">
        <v>7.9805000000000001</v>
      </c>
      <c r="K116">
        <v>20.323</v>
      </c>
      <c r="L116">
        <v>6.36</v>
      </c>
      <c r="O116">
        <v>15.021000000000001</v>
      </c>
      <c r="P116">
        <v>6.24</v>
      </c>
      <c r="Q116" s="1">
        <f>AVERAGE(P116:P123)</f>
        <v>5.9274999999999993</v>
      </c>
    </row>
    <row r="117" spans="2:17" x14ac:dyDescent="0.25">
      <c r="B117">
        <v>6.5888999999999998</v>
      </c>
      <c r="C117">
        <v>8.0760000000000005</v>
      </c>
      <c r="K117">
        <v>20.452999999999999</v>
      </c>
      <c r="L117">
        <v>6.43</v>
      </c>
      <c r="O117">
        <v>15.148</v>
      </c>
      <c r="P117">
        <v>6.04</v>
      </c>
    </row>
    <row r="118" spans="2:17" x14ac:dyDescent="0.25">
      <c r="B118">
        <v>6.6079999999999997</v>
      </c>
      <c r="C118">
        <v>8.1068999999999996</v>
      </c>
      <c r="K118">
        <v>20.582999999999998</v>
      </c>
      <c r="L118">
        <v>6.68</v>
      </c>
      <c r="O118">
        <v>15.273999999999999</v>
      </c>
      <c r="P118">
        <v>5.86</v>
      </c>
    </row>
    <row r="119" spans="2:17" x14ac:dyDescent="0.25">
      <c r="B119">
        <v>6.6265999999999998</v>
      </c>
      <c r="C119">
        <v>8.1432000000000002</v>
      </c>
      <c r="K119">
        <v>20.686</v>
      </c>
      <c r="L119">
        <v>6.43</v>
      </c>
      <c r="O119">
        <v>15.401</v>
      </c>
      <c r="P119">
        <v>5.88</v>
      </c>
    </row>
    <row r="120" spans="2:17" x14ac:dyDescent="0.25">
      <c r="B120">
        <v>6.6455000000000002</v>
      </c>
      <c r="C120">
        <v>7.9725000000000001</v>
      </c>
      <c r="K120">
        <v>20.79</v>
      </c>
      <c r="L120">
        <v>6.1</v>
      </c>
      <c r="O120">
        <v>15.528</v>
      </c>
      <c r="P120">
        <v>5.81</v>
      </c>
    </row>
    <row r="121" spans="2:17" x14ac:dyDescent="0.25">
      <c r="B121">
        <v>6.6643999999999997</v>
      </c>
      <c r="C121">
        <v>7.9537000000000004</v>
      </c>
      <c r="K121">
        <v>20.893000000000001</v>
      </c>
      <c r="L121">
        <v>6.45</v>
      </c>
      <c r="O121">
        <v>15.654999999999999</v>
      </c>
      <c r="P121">
        <v>6.18</v>
      </c>
    </row>
    <row r="122" spans="2:17" x14ac:dyDescent="0.25">
      <c r="B122">
        <v>6.6833</v>
      </c>
      <c r="C122">
        <v>7.8360000000000003</v>
      </c>
      <c r="K122">
        <v>20.997</v>
      </c>
      <c r="L122">
        <v>5.92</v>
      </c>
      <c r="O122">
        <v>15.781000000000001</v>
      </c>
      <c r="P122">
        <v>6.3</v>
      </c>
    </row>
    <row r="123" spans="2:17" x14ac:dyDescent="0.25">
      <c r="B123">
        <v>6.702</v>
      </c>
      <c r="C123">
        <v>7.9603999999999999</v>
      </c>
      <c r="K123">
        <v>21.1</v>
      </c>
      <c r="L123">
        <v>5.76</v>
      </c>
      <c r="M123" s="1">
        <f>AVERAGE(L123:L128)</f>
        <v>5.8633333333333333</v>
      </c>
      <c r="O123">
        <v>15.907999999999999</v>
      </c>
      <c r="P123">
        <v>5.1100000000000003</v>
      </c>
    </row>
    <row r="124" spans="2:17" x14ac:dyDescent="0.25">
      <c r="B124">
        <v>6.7210000000000001</v>
      </c>
      <c r="C124">
        <v>7.9919000000000002</v>
      </c>
      <c r="K124">
        <v>21.204000000000001</v>
      </c>
      <c r="L124">
        <v>5.76</v>
      </c>
      <c r="O124">
        <v>16.141999999999999</v>
      </c>
      <c r="P124">
        <v>5.37</v>
      </c>
      <c r="Q124" s="1">
        <f>AVERAGE(P124:P127)</f>
        <v>5.3949999999999996</v>
      </c>
    </row>
    <row r="125" spans="2:17" x14ac:dyDescent="0.25">
      <c r="B125">
        <v>6.7398999999999996</v>
      </c>
      <c r="C125">
        <v>8.0694999999999997</v>
      </c>
      <c r="K125">
        <v>21.306999999999999</v>
      </c>
      <c r="L125">
        <v>5.65</v>
      </c>
      <c r="O125">
        <v>16.376000000000001</v>
      </c>
      <c r="P125">
        <v>5.37</v>
      </c>
    </row>
    <row r="126" spans="2:17" x14ac:dyDescent="0.25">
      <c r="B126">
        <v>6.7587999999999999</v>
      </c>
      <c r="C126">
        <v>7.8761000000000001</v>
      </c>
      <c r="K126">
        <v>21.529</v>
      </c>
      <c r="L126">
        <v>5.86</v>
      </c>
      <c r="O126">
        <v>16.609000000000002</v>
      </c>
      <c r="P126">
        <v>5.12</v>
      </c>
    </row>
    <row r="127" spans="2:17" x14ac:dyDescent="0.25">
      <c r="B127">
        <v>6.7777000000000003</v>
      </c>
      <c r="C127">
        <v>7.6257000000000001</v>
      </c>
      <c r="K127">
        <v>21.751000000000001</v>
      </c>
      <c r="L127">
        <v>5.93</v>
      </c>
      <c r="O127">
        <v>16.843</v>
      </c>
      <c r="P127">
        <v>5.72</v>
      </c>
    </row>
    <row r="128" spans="2:17" x14ac:dyDescent="0.25">
      <c r="B128">
        <v>6.7969999999999997</v>
      </c>
      <c r="C128">
        <v>7.8451000000000004</v>
      </c>
      <c r="K128">
        <v>21.972000000000001</v>
      </c>
      <c r="L128">
        <v>6.22</v>
      </c>
      <c r="O128">
        <v>17.077000000000002</v>
      </c>
      <c r="P128">
        <v>5.63</v>
      </c>
      <c r="Q128" s="1">
        <f>AVERAGE(P128:P131)</f>
        <v>5.8724999999999996</v>
      </c>
    </row>
    <row r="129" spans="2:17" x14ac:dyDescent="0.25">
      <c r="B129">
        <v>6.8155000000000001</v>
      </c>
      <c r="C129">
        <v>7.7794999999999996</v>
      </c>
      <c r="K129">
        <v>22.193999999999999</v>
      </c>
      <c r="L129">
        <v>6.35</v>
      </c>
      <c r="M129" s="1">
        <f>AVERAGE(L129:L132)</f>
        <v>6.2650000000000006</v>
      </c>
      <c r="O129">
        <v>17.311</v>
      </c>
      <c r="P129">
        <v>6.03</v>
      </c>
    </row>
    <row r="130" spans="2:17" x14ac:dyDescent="0.25">
      <c r="B130">
        <v>6.8342999999999998</v>
      </c>
      <c r="C130">
        <v>7.9607000000000001</v>
      </c>
      <c r="K130">
        <v>22.416</v>
      </c>
      <c r="L130">
        <v>6.48</v>
      </c>
      <c r="O130">
        <v>17.544</v>
      </c>
      <c r="P130">
        <v>6.04</v>
      </c>
    </row>
    <row r="131" spans="2:17" x14ac:dyDescent="0.25">
      <c r="B131">
        <v>6.8501000000000003</v>
      </c>
      <c r="C131">
        <v>7.8093000000000004</v>
      </c>
      <c r="K131">
        <v>22.638000000000002</v>
      </c>
      <c r="L131">
        <v>6.08</v>
      </c>
      <c r="O131">
        <v>17.777999999999999</v>
      </c>
      <c r="P131">
        <v>5.79</v>
      </c>
    </row>
    <row r="132" spans="2:17" x14ac:dyDescent="0.25">
      <c r="B132">
        <v>6.8658000000000001</v>
      </c>
      <c r="C132">
        <v>7.8983999999999996</v>
      </c>
      <c r="K132">
        <v>22.859000000000002</v>
      </c>
      <c r="L132">
        <v>6.15</v>
      </c>
      <c r="O132">
        <v>18.012</v>
      </c>
      <c r="P132">
        <v>5.29</v>
      </c>
      <c r="Q132" s="1">
        <f>AVERAGE(P132:P136)</f>
        <v>5.5520000000000005</v>
      </c>
    </row>
    <row r="133" spans="2:17" x14ac:dyDescent="0.25">
      <c r="B133">
        <v>6.8846999999999996</v>
      </c>
      <c r="C133">
        <v>7.88</v>
      </c>
      <c r="K133">
        <v>23.081</v>
      </c>
      <c r="L133">
        <v>6.44</v>
      </c>
      <c r="M133" s="1">
        <f>AVERAGE(L133:L140)</f>
        <v>6.3462499999999995</v>
      </c>
      <c r="O133">
        <v>18.245999999999999</v>
      </c>
      <c r="P133">
        <v>5.57</v>
      </c>
    </row>
    <row r="134" spans="2:17" x14ac:dyDescent="0.25">
      <c r="B134">
        <v>6.9036</v>
      </c>
      <c r="C134">
        <v>7.9134000000000002</v>
      </c>
      <c r="K134">
        <v>23.303000000000001</v>
      </c>
      <c r="L134">
        <v>6.94</v>
      </c>
      <c r="O134">
        <v>18.478999999999999</v>
      </c>
      <c r="P134">
        <v>5.42</v>
      </c>
    </row>
    <row r="135" spans="2:17" x14ac:dyDescent="0.25">
      <c r="B135">
        <v>6.9219999999999997</v>
      </c>
      <c r="C135">
        <v>8.1341000000000001</v>
      </c>
      <c r="K135">
        <v>23.402999999999999</v>
      </c>
      <c r="L135">
        <v>6.32</v>
      </c>
      <c r="O135">
        <v>18.713000000000001</v>
      </c>
      <c r="P135">
        <v>5.7</v>
      </c>
    </row>
    <row r="136" spans="2:17" x14ac:dyDescent="0.25">
      <c r="B136">
        <v>6.9413</v>
      </c>
      <c r="C136">
        <v>8.1281999999999996</v>
      </c>
      <c r="K136">
        <v>23.501999999999999</v>
      </c>
      <c r="L136">
        <v>6.51</v>
      </c>
      <c r="O136">
        <v>18.946999999999999</v>
      </c>
      <c r="P136">
        <v>5.78</v>
      </c>
    </row>
    <row r="137" spans="2:17" x14ac:dyDescent="0.25">
      <c r="B137">
        <v>6.9602000000000004</v>
      </c>
      <c r="C137">
        <v>8.0988000000000007</v>
      </c>
      <c r="K137">
        <v>23.602</v>
      </c>
      <c r="L137">
        <v>6.12</v>
      </c>
      <c r="O137">
        <v>19.181000000000001</v>
      </c>
      <c r="P137">
        <v>5.85</v>
      </c>
      <c r="Q137" s="1">
        <f>AVERAGE(P137:P140)</f>
        <v>5.7949999999999999</v>
      </c>
    </row>
    <row r="138" spans="2:17" x14ac:dyDescent="0.25">
      <c r="B138">
        <v>6.9790999999999999</v>
      </c>
      <c r="C138">
        <v>8.1411999999999995</v>
      </c>
      <c r="K138">
        <v>23.701000000000001</v>
      </c>
      <c r="L138">
        <v>6.44</v>
      </c>
      <c r="O138">
        <v>19.414000000000001</v>
      </c>
      <c r="P138">
        <v>5.68</v>
      </c>
    </row>
    <row r="139" spans="2:17" x14ac:dyDescent="0.25">
      <c r="B139">
        <v>7.0006000000000004</v>
      </c>
      <c r="C139">
        <v>8.1486999999999998</v>
      </c>
      <c r="D139">
        <v>8.2050264705882334</v>
      </c>
      <c r="K139">
        <v>23.800999999999998</v>
      </c>
      <c r="L139">
        <v>5.87</v>
      </c>
      <c r="O139">
        <v>19.648</v>
      </c>
      <c r="P139">
        <v>5.73</v>
      </c>
    </row>
    <row r="140" spans="2:17" x14ac:dyDescent="0.25">
      <c r="B140">
        <v>7.0229999999999997</v>
      </c>
      <c r="C140">
        <v>8.2443000000000008</v>
      </c>
      <c r="K140">
        <v>23.9</v>
      </c>
      <c r="L140">
        <v>6.13</v>
      </c>
      <c r="O140">
        <v>19.882000000000001</v>
      </c>
      <c r="P140">
        <v>5.92</v>
      </c>
    </row>
    <row r="141" spans="2:17" x14ac:dyDescent="0.25">
      <c r="B141">
        <v>7.0461</v>
      </c>
      <c r="C141">
        <v>8.2765000000000004</v>
      </c>
      <c r="K141">
        <v>24</v>
      </c>
      <c r="L141">
        <v>4.8899999999999997</v>
      </c>
      <c r="M141" s="1">
        <f>AVERAGE(L141:L141)</f>
        <v>4.8899999999999997</v>
      </c>
      <c r="O141">
        <v>20.116</v>
      </c>
      <c r="P141">
        <v>6.06</v>
      </c>
      <c r="Q141" s="1">
        <f>AVERAGE(P141:P145)</f>
        <v>5.8380000000000001</v>
      </c>
    </row>
    <row r="142" spans="2:17" x14ac:dyDescent="0.25">
      <c r="B142">
        <v>7.0697000000000001</v>
      </c>
      <c r="C142">
        <v>8.1868999999999996</v>
      </c>
      <c r="K142">
        <v>24.16</v>
      </c>
      <c r="L142">
        <v>5.1100000000000003</v>
      </c>
      <c r="O142">
        <v>20.349</v>
      </c>
      <c r="P142">
        <v>5.59</v>
      </c>
    </row>
    <row r="143" spans="2:17" x14ac:dyDescent="0.25">
      <c r="B143">
        <v>7.0948000000000002</v>
      </c>
      <c r="C143">
        <v>8.3283000000000005</v>
      </c>
      <c r="K143">
        <v>24.32</v>
      </c>
      <c r="L143">
        <v>5.13</v>
      </c>
      <c r="O143">
        <v>20.582999999999998</v>
      </c>
      <c r="P143">
        <v>6.24</v>
      </c>
    </row>
    <row r="144" spans="2:17" x14ac:dyDescent="0.25">
      <c r="B144">
        <v>7.1199000000000003</v>
      </c>
      <c r="C144">
        <v>8.3722999999999992</v>
      </c>
      <c r="K144">
        <v>24.48</v>
      </c>
      <c r="L144">
        <v>5.21</v>
      </c>
      <c r="O144">
        <v>20.763999999999999</v>
      </c>
      <c r="P144">
        <v>5.68</v>
      </c>
    </row>
    <row r="145" spans="2:17" x14ac:dyDescent="0.25">
      <c r="B145">
        <v>7.1449999999999996</v>
      </c>
      <c r="C145">
        <v>8.4916</v>
      </c>
      <c r="K145">
        <v>24.64</v>
      </c>
      <c r="L145">
        <v>5.4</v>
      </c>
      <c r="O145">
        <v>20.945</v>
      </c>
      <c r="P145">
        <v>5.62</v>
      </c>
    </row>
    <row r="146" spans="2:17" x14ac:dyDescent="0.25">
      <c r="B146">
        <v>7.1676000000000002</v>
      </c>
      <c r="C146">
        <v>8.4406999999999996</v>
      </c>
      <c r="K146">
        <v>24.8</v>
      </c>
      <c r="L146">
        <v>5.27</v>
      </c>
      <c r="O146">
        <v>21.126000000000001</v>
      </c>
      <c r="P146">
        <v>5.42</v>
      </c>
      <c r="Q146" s="1">
        <f>AVERAGE(P146:P149)</f>
        <v>5.7075000000000005</v>
      </c>
    </row>
    <row r="147" spans="2:17" x14ac:dyDescent="0.25">
      <c r="B147">
        <v>7.1901000000000002</v>
      </c>
      <c r="C147">
        <v>8.4509000000000007</v>
      </c>
      <c r="K147">
        <v>24.96</v>
      </c>
      <c r="L147">
        <v>5.5</v>
      </c>
      <c r="O147">
        <v>21.306999999999999</v>
      </c>
      <c r="P147">
        <v>5.32</v>
      </c>
    </row>
    <row r="148" spans="2:17" x14ac:dyDescent="0.25">
      <c r="B148">
        <v>7.2126999999999999</v>
      </c>
      <c r="C148">
        <v>8.3686000000000007</v>
      </c>
      <c r="K148">
        <v>25.12</v>
      </c>
      <c r="L148">
        <v>5.54</v>
      </c>
      <c r="M148" s="1">
        <f>AVERAGE(L148:L152)</f>
        <v>5.4999999999999991</v>
      </c>
      <c r="O148">
        <v>21.591999999999999</v>
      </c>
      <c r="P148">
        <v>5.82</v>
      </c>
    </row>
    <row r="149" spans="2:17" x14ac:dyDescent="0.25">
      <c r="B149">
        <v>7.2351999999999999</v>
      </c>
      <c r="C149">
        <v>8.3462999999999994</v>
      </c>
      <c r="K149">
        <v>25.28</v>
      </c>
      <c r="L149">
        <v>5.68</v>
      </c>
      <c r="O149">
        <v>21.876999999999999</v>
      </c>
      <c r="P149">
        <v>6.27</v>
      </c>
    </row>
    <row r="150" spans="2:17" x14ac:dyDescent="0.25">
      <c r="B150">
        <v>7.258</v>
      </c>
      <c r="C150">
        <v>8.2894000000000005</v>
      </c>
      <c r="K150">
        <v>25.44</v>
      </c>
      <c r="L150">
        <v>5.79</v>
      </c>
      <c r="O150">
        <v>22.161999999999999</v>
      </c>
      <c r="P150">
        <v>6.19</v>
      </c>
      <c r="Q150" s="1">
        <f>AVERAGE(P150:P152)</f>
        <v>6.38</v>
      </c>
    </row>
    <row r="151" spans="2:17" x14ac:dyDescent="0.25">
      <c r="B151">
        <v>7.2804000000000002</v>
      </c>
      <c r="C151">
        <v>8.2460000000000004</v>
      </c>
      <c r="K151">
        <v>25.6</v>
      </c>
      <c r="L151">
        <v>5.18</v>
      </c>
      <c r="O151">
        <v>22.448</v>
      </c>
      <c r="P151">
        <v>6.34</v>
      </c>
    </row>
    <row r="152" spans="2:17" x14ac:dyDescent="0.25">
      <c r="B152">
        <v>7.3029000000000002</v>
      </c>
      <c r="C152">
        <v>8.0154999999999994</v>
      </c>
      <c r="K152">
        <v>25.760999999999999</v>
      </c>
      <c r="L152">
        <v>5.31</v>
      </c>
      <c r="O152">
        <v>22.733000000000001</v>
      </c>
      <c r="P152">
        <v>6.61</v>
      </c>
    </row>
    <row r="153" spans="2:17" x14ac:dyDescent="0.25">
      <c r="B153">
        <v>7.3254999999999999</v>
      </c>
      <c r="C153">
        <v>8.0482999999999993</v>
      </c>
      <c r="K153">
        <v>25.920999999999999</v>
      </c>
      <c r="L153">
        <v>5.13</v>
      </c>
      <c r="O153">
        <v>23.018000000000001</v>
      </c>
      <c r="P153">
        <v>6.13</v>
      </c>
      <c r="Q153" s="1">
        <f>AVERAGE(P153:P160)</f>
        <v>6.0024999999999995</v>
      </c>
    </row>
    <row r="154" spans="2:17" x14ac:dyDescent="0.25">
      <c r="B154">
        <v>7.3479999999999999</v>
      </c>
      <c r="C154">
        <v>8.1781000000000006</v>
      </c>
      <c r="O154">
        <v>23.303000000000001</v>
      </c>
      <c r="P154">
        <v>7.77</v>
      </c>
    </row>
    <row r="155" spans="2:17" x14ac:dyDescent="0.25">
      <c r="B155">
        <v>7.3710000000000004</v>
      </c>
      <c r="C155">
        <v>8.1393000000000004</v>
      </c>
      <c r="O155">
        <v>23.402999999999999</v>
      </c>
      <c r="P155">
        <v>5.67</v>
      </c>
    </row>
    <row r="156" spans="2:17" x14ac:dyDescent="0.25">
      <c r="B156">
        <v>7.3941999999999997</v>
      </c>
      <c r="C156">
        <v>8.3498000000000001</v>
      </c>
      <c r="O156">
        <v>23.501999999999999</v>
      </c>
      <c r="P156">
        <v>6.53</v>
      </c>
    </row>
    <row r="157" spans="2:17" x14ac:dyDescent="0.25">
      <c r="B157">
        <v>7.4179000000000004</v>
      </c>
      <c r="C157">
        <v>8.2567000000000004</v>
      </c>
      <c r="O157">
        <v>23.602</v>
      </c>
      <c r="P157">
        <v>5.54</v>
      </c>
    </row>
    <row r="158" spans="2:17" x14ac:dyDescent="0.25">
      <c r="B158">
        <v>7.4414999999999996</v>
      </c>
      <c r="C158">
        <v>8.0753000000000004</v>
      </c>
      <c r="O158">
        <v>23.701000000000001</v>
      </c>
      <c r="P158">
        <v>5.6</v>
      </c>
    </row>
    <row r="159" spans="2:17" x14ac:dyDescent="0.25">
      <c r="B159">
        <v>7.4652000000000003</v>
      </c>
      <c r="C159">
        <v>7.9955999999999996</v>
      </c>
      <c r="O159">
        <v>23.800999999999998</v>
      </c>
      <c r="P159">
        <v>5.48</v>
      </c>
    </row>
    <row r="160" spans="2:17" x14ac:dyDescent="0.25">
      <c r="B160">
        <v>7.4889999999999999</v>
      </c>
      <c r="C160">
        <v>8.2201000000000004</v>
      </c>
      <c r="O160">
        <v>23.9</v>
      </c>
      <c r="P160">
        <v>5.3</v>
      </c>
    </row>
    <row r="161" spans="2:17" x14ac:dyDescent="0.25">
      <c r="B161">
        <v>7.5128000000000004</v>
      </c>
      <c r="C161">
        <v>8.1584000000000003</v>
      </c>
      <c r="O161">
        <v>24</v>
      </c>
      <c r="P161">
        <v>5.28</v>
      </c>
      <c r="Q161" s="1">
        <f>AVERAGE(P161:P169)</f>
        <v>5.3922222222222214</v>
      </c>
    </row>
    <row r="162" spans="2:17" x14ac:dyDescent="0.25">
      <c r="B162">
        <v>7.5372000000000003</v>
      </c>
      <c r="C162">
        <v>8.0632000000000001</v>
      </c>
      <c r="O162">
        <v>24.119</v>
      </c>
      <c r="P162">
        <v>5.51</v>
      </c>
    </row>
    <row r="163" spans="2:17" x14ac:dyDescent="0.25">
      <c r="B163">
        <v>7.5629</v>
      </c>
      <c r="C163">
        <v>8.0966000000000005</v>
      </c>
      <c r="O163">
        <v>24.239000000000001</v>
      </c>
      <c r="P163">
        <v>5.5</v>
      </c>
    </row>
    <row r="164" spans="2:17" x14ac:dyDescent="0.25">
      <c r="B164">
        <v>7.5885999999999996</v>
      </c>
      <c r="C164">
        <v>8.1241000000000003</v>
      </c>
      <c r="O164">
        <v>24.358000000000001</v>
      </c>
      <c r="P164">
        <v>5.46</v>
      </c>
    </row>
    <row r="165" spans="2:17" x14ac:dyDescent="0.25">
      <c r="B165">
        <v>7.6340000000000003</v>
      </c>
      <c r="C165">
        <v>8.0748999999999995</v>
      </c>
      <c r="O165">
        <v>24.477</v>
      </c>
      <c r="P165">
        <v>5.21</v>
      </c>
    </row>
    <row r="166" spans="2:17" x14ac:dyDescent="0.25">
      <c r="B166">
        <v>7.6818999999999997</v>
      </c>
      <c r="C166">
        <v>8.1414000000000009</v>
      </c>
      <c r="O166">
        <v>24.597000000000001</v>
      </c>
      <c r="P166">
        <v>5.34</v>
      </c>
    </row>
    <row r="167" spans="2:17" x14ac:dyDescent="0.25">
      <c r="B167">
        <v>7.7298999999999998</v>
      </c>
      <c r="C167">
        <v>8.2952999999999992</v>
      </c>
      <c r="O167">
        <v>24.716000000000001</v>
      </c>
      <c r="P167">
        <v>5.66</v>
      </c>
    </row>
    <row r="168" spans="2:17" x14ac:dyDescent="0.25">
      <c r="B168">
        <v>7.7779999999999996</v>
      </c>
      <c r="C168">
        <v>8.0193999999999992</v>
      </c>
      <c r="O168">
        <v>24.835000000000001</v>
      </c>
      <c r="P168">
        <v>5.54</v>
      </c>
    </row>
    <row r="169" spans="2:17" x14ac:dyDescent="0.25">
      <c r="B169">
        <v>7.8258000000000001</v>
      </c>
      <c r="C169">
        <v>8.1689000000000007</v>
      </c>
      <c r="O169">
        <v>24.954999999999998</v>
      </c>
      <c r="P169">
        <v>5.03</v>
      </c>
    </row>
    <row r="170" spans="2:17" x14ac:dyDescent="0.25">
      <c r="B170">
        <v>7.8738000000000001</v>
      </c>
      <c r="C170">
        <v>8.0494000000000003</v>
      </c>
      <c r="O170">
        <v>25.074000000000002</v>
      </c>
      <c r="P170">
        <v>5.16</v>
      </c>
      <c r="Q170" s="1">
        <f>AVERAGE(P170:P177)</f>
        <v>5.1724999999999994</v>
      </c>
    </row>
    <row r="171" spans="2:17" x14ac:dyDescent="0.25">
      <c r="B171">
        <v>7.9218000000000002</v>
      </c>
      <c r="C171">
        <v>8.2208000000000006</v>
      </c>
      <c r="O171">
        <v>25.193999999999999</v>
      </c>
      <c r="P171">
        <v>5</v>
      </c>
    </row>
    <row r="172" spans="2:17" x14ac:dyDescent="0.25">
      <c r="B172">
        <v>7.9696999999999996</v>
      </c>
      <c r="C172">
        <v>8.0892999999999997</v>
      </c>
      <c r="O172">
        <v>25.312999999999999</v>
      </c>
      <c r="P172">
        <v>5.48</v>
      </c>
    </row>
    <row r="173" spans="2:17" x14ac:dyDescent="0.25">
      <c r="B173">
        <v>8.0180000000000007</v>
      </c>
      <c r="C173">
        <v>8.2213999999999992</v>
      </c>
      <c r="D173">
        <v>8.1995499999999986</v>
      </c>
      <c r="O173">
        <v>25.431999999999999</v>
      </c>
      <c r="P173">
        <v>5.33</v>
      </c>
    </row>
    <row r="174" spans="2:17" x14ac:dyDescent="0.25">
      <c r="B174">
        <v>8.0655999999999999</v>
      </c>
      <c r="C174">
        <v>8.1776999999999997</v>
      </c>
      <c r="O174">
        <v>25.552</v>
      </c>
      <c r="P174">
        <v>4.9800000000000004</v>
      </c>
    </row>
    <row r="175" spans="2:17" x14ac:dyDescent="0.25">
      <c r="O175">
        <v>25.670999999999999</v>
      </c>
      <c r="P175">
        <v>4.9400000000000004</v>
      </c>
    </row>
    <row r="176" spans="2:17" x14ac:dyDescent="0.25">
      <c r="O176">
        <v>25.79</v>
      </c>
      <c r="P176">
        <v>5.15</v>
      </c>
    </row>
    <row r="177" spans="15:16" x14ac:dyDescent="0.25">
      <c r="O177">
        <v>25.91</v>
      </c>
      <c r="P177">
        <v>5.34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06"/>
  <sheetViews>
    <sheetView workbookViewId="0">
      <selection activeCell="N2" sqref="N2"/>
    </sheetView>
  </sheetViews>
  <sheetFormatPr baseColWidth="10" defaultRowHeight="15" x14ac:dyDescent="0.25"/>
  <cols>
    <col min="1" max="10" width="11.42578125" style="1"/>
    <col min="11" max="15" width="11.42578125" style="2"/>
    <col min="16" max="16384" width="11.42578125" style="1"/>
  </cols>
  <sheetData>
    <row r="1" spans="2:23" x14ac:dyDescent="0.25">
      <c r="B1" s="1" t="s">
        <v>77</v>
      </c>
      <c r="F1" s="1" t="s">
        <v>14</v>
      </c>
      <c r="K1" s="3" t="s">
        <v>15</v>
      </c>
      <c r="L1" s="3"/>
      <c r="M1" s="3"/>
      <c r="N1" s="3"/>
      <c r="O1" s="3"/>
      <c r="P1" s="3"/>
      <c r="Q1" s="3"/>
    </row>
    <row r="2" spans="2:23" x14ac:dyDescent="0.25">
      <c r="B2" s="2" t="s">
        <v>60</v>
      </c>
      <c r="C2" s="2"/>
      <c r="D2" s="2"/>
      <c r="E2" s="2"/>
      <c r="F2" s="2" t="s">
        <v>61</v>
      </c>
      <c r="K2" s="3"/>
      <c r="L2" s="3" t="s">
        <v>77</v>
      </c>
      <c r="M2" s="3"/>
      <c r="N2" s="3" t="s">
        <v>14</v>
      </c>
      <c r="O2" s="3"/>
      <c r="P2" s="2" t="s">
        <v>15</v>
      </c>
      <c r="Q2" s="2"/>
      <c r="S2"/>
      <c r="T2"/>
      <c r="U2"/>
      <c r="V2"/>
      <c r="W2"/>
    </row>
    <row r="3" spans="2:23" x14ac:dyDescent="0.25">
      <c r="B3" s="1" t="s">
        <v>2</v>
      </c>
      <c r="C3" s="1" t="s">
        <v>3</v>
      </c>
      <c r="D3" s="1" t="s">
        <v>4</v>
      </c>
      <c r="F3" s="1" t="s">
        <v>2</v>
      </c>
      <c r="G3" s="1" t="s">
        <v>3</v>
      </c>
      <c r="H3" s="1" t="s">
        <v>4</v>
      </c>
      <c r="K3" s="3" t="s">
        <v>2</v>
      </c>
      <c r="L3" s="3" t="s">
        <v>1</v>
      </c>
      <c r="M3" s="3" t="s">
        <v>48</v>
      </c>
      <c r="N3" s="3" t="s">
        <v>16</v>
      </c>
      <c r="O3" s="3" t="s">
        <v>54</v>
      </c>
      <c r="P3" s="2" t="s">
        <v>12</v>
      </c>
      <c r="Q3" s="2" t="s">
        <v>13</v>
      </c>
    </row>
    <row r="4" spans="2:23" x14ac:dyDescent="0.25">
      <c r="B4" s="1">
        <v>7.0000000000000007E-2</v>
      </c>
      <c r="C4" s="1">
        <v>6.5860000000000003</v>
      </c>
      <c r="D4" s="1">
        <v>6.6036000000000001</v>
      </c>
      <c r="F4" s="1">
        <v>0</v>
      </c>
      <c r="G4" s="1">
        <v>6.55</v>
      </c>
      <c r="H4" s="1">
        <v>6.7750000000000004</v>
      </c>
      <c r="K4" s="3">
        <v>0.5</v>
      </c>
      <c r="L4" s="3">
        <v>6.6036000000000001</v>
      </c>
      <c r="M4" s="3">
        <f>L4-6.24</f>
        <v>0.36359999999999992</v>
      </c>
      <c r="N4" s="3">
        <v>6.7750000000000004</v>
      </c>
      <c r="O4" s="3">
        <v>1.1050000000000004</v>
      </c>
      <c r="P4" s="2">
        <f>AVERAGE(O4,M4)</f>
        <v>0.73430000000000017</v>
      </c>
      <c r="Q4" s="2">
        <f>_xlfn.STDEV.P(M4,O4)</f>
        <v>0.37070000000000025</v>
      </c>
    </row>
    <row r="5" spans="2:23" x14ac:dyDescent="0.25">
      <c r="B5" s="1">
        <v>0.08</v>
      </c>
      <c r="C5" s="1">
        <v>6.6120000000000001</v>
      </c>
      <c r="F5" s="1">
        <v>0.54100000000000004</v>
      </c>
      <c r="G5" s="1">
        <v>7</v>
      </c>
      <c r="K5" s="3">
        <v>1.5</v>
      </c>
      <c r="L5" s="3">
        <v>6.4639999999999995</v>
      </c>
      <c r="M5" s="3">
        <f t="shared" ref="M5:M29" si="0">L5-6.24</f>
        <v>0.22399999999999931</v>
      </c>
      <c r="N5" s="3">
        <v>6.2349999999999994</v>
      </c>
      <c r="O5" s="3">
        <v>0.5649999999999995</v>
      </c>
      <c r="P5" s="2">
        <f t="shared" ref="P5:P29" si="1">AVERAGE(O5,M5)</f>
        <v>0.39449999999999941</v>
      </c>
      <c r="Q5" s="2">
        <f t="shared" ref="Q5:Q21" si="2">_xlfn.STDEV.P(M5,O5)</f>
        <v>0.17050000000000007</v>
      </c>
    </row>
    <row r="6" spans="2:23" x14ac:dyDescent="0.25">
      <c r="B6" s="1">
        <v>0.09</v>
      </c>
      <c r="C6" s="1">
        <v>6.74</v>
      </c>
      <c r="F6" s="1">
        <v>1.085</v>
      </c>
      <c r="G6" s="1">
        <v>6.22</v>
      </c>
      <c r="H6" s="1">
        <v>6.2349999999999994</v>
      </c>
      <c r="K6" s="3">
        <v>2.5</v>
      </c>
      <c r="L6" s="3">
        <v>6.6382499999999993</v>
      </c>
      <c r="M6" s="3">
        <f t="shared" si="0"/>
        <v>0.3982499999999991</v>
      </c>
      <c r="N6" s="3">
        <v>5.99</v>
      </c>
      <c r="O6" s="3">
        <v>0.32000000000000028</v>
      </c>
      <c r="P6" s="2">
        <f t="shared" si="1"/>
        <v>0.35912499999999969</v>
      </c>
      <c r="Q6" s="2">
        <f t="shared" si="2"/>
        <v>3.9124999999999466E-2</v>
      </c>
    </row>
    <row r="7" spans="2:23" x14ac:dyDescent="0.25">
      <c r="B7" s="1">
        <v>0.105</v>
      </c>
      <c r="C7" s="1">
        <v>6.37</v>
      </c>
      <c r="F7" s="1">
        <v>1.63</v>
      </c>
      <c r="G7" s="1">
        <v>6.25</v>
      </c>
      <c r="K7" s="3">
        <v>3.5</v>
      </c>
      <c r="L7" s="3">
        <v>6.8158888888888889</v>
      </c>
      <c r="M7" s="3">
        <f t="shared" si="0"/>
        <v>0.57588888888888867</v>
      </c>
      <c r="N7" s="3">
        <v>5.8149999999999995</v>
      </c>
      <c r="O7" s="3">
        <v>0.14499999999999957</v>
      </c>
      <c r="P7" s="2">
        <f t="shared" si="1"/>
        <v>0.36044444444444412</v>
      </c>
      <c r="Q7" s="2">
        <f t="shared" si="2"/>
        <v>0.21544444444444447</v>
      </c>
    </row>
    <row r="8" spans="2:23" x14ac:dyDescent="0.25">
      <c r="B8" s="1">
        <v>0.22900000000000001</v>
      </c>
      <c r="C8" s="1">
        <v>6.7</v>
      </c>
      <c r="F8" s="1">
        <v>2.1739999999999999</v>
      </c>
      <c r="G8" s="1">
        <v>5.87</v>
      </c>
      <c r="H8" s="1">
        <v>5.99</v>
      </c>
      <c r="K8" s="3">
        <v>4.5</v>
      </c>
      <c r="L8" s="3">
        <v>6.8251111111111102</v>
      </c>
      <c r="M8" s="3">
        <f t="shared" si="0"/>
        <v>0.58511111111111003</v>
      </c>
      <c r="N8" s="3">
        <v>5.4450000000000003</v>
      </c>
      <c r="O8" s="3">
        <v>-0.22499999999999964</v>
      </c>
      <c r="P8" s="2">
        <f t="shared" si="1"/>
        <v>0.18005555555555519</v>
      </c>
      <c r="Q8" s="2">
        <f t="shared" si="2"/>
        <v>0.40505555555555484</v>
      </c>
    </row>
    <row r="9" spans="2:23" x14ac:dyDescent="0.25">
      <c r="B9" s="1">
        <v>0.35299999999999998</v>
      </c>
      <c r="C9" s="1">
        <v>6.5270000000000001</v>
      </c>
      <c r="F9" s="1">
        <v>2.718</v>
      </c>
      <c r="G9" s="1">
        <v>6.11</v>
      </c>
      <c r="K9" s="3">
        <v>5.5</v>
      </c>
      <c r="L9" s="3">
        <v>6.8098181818181818</v>
      </c>
      <c r="M9" s="3">
        <f t="shared" si="0"/>
        <v>0.56981818181818156</v>
      </c>
      <c r="N9" s="3">
        <v>5.5549999999999997</v>
      </c>
      <c r="O9" s="3">
        <v>-0.11500000000000021</v>
      </c>
      <c r="P9" s="2">
        <f t="shared" si="1"/>
        <v>0.22740909090909067</v>
      </c>
      <c r="Q9" s="2">
        <f t="shared" si="2"/>
        <v>0.34240909090909089</v>
      </c>
    </row>
    <row r="10" spans="2:23" x14ac:dyDescent="0.25">
      <c r="B10" s="1">
        <v>0.47799999999999998</v>
      </c>
      <c r="C10" s="1">
        <v>6.7160000000000002</v>
      </c>
      <c r="F10" s="1">
        <v>3.2629999999999999</v>
      </c>
      <c r="G10" s="1">
        <v>5.97</v>
      </c>
      <c r="H10" s="1">
        <v>5.8149999999999995</v>
      </c>
      <c r="K10" s="3">
        <v>6.5</v>
      </c>
      <c r="L10" s="3">
        <v>6.9394999999999998</v>
      </c>
      <c r="M10" s="3">
        <f t="shared" si="0"/>
        <v>0.69949999999999957</v>
      </c>
      <c r="N10" s="3">
        <v>5.586666666666666</v>
      </c>
      <c r="O10" s="3">
        <v>-8.3333333333333925E-2</v>
      </c>
      <c r="P10" s="2">
        <f t="shared" si="1"/>
        <v>0.30808333333333282</v>
      </c>
      <c r="Q10" s="2">
        <f t="shared" si="2"/>
        <v>0.39141666666666675</v>
      </c>
    </row>
    <row r="11" spans="2:23" x14ac:dyDescent="0.25">
      <c r="B11" s="1">
        <v>0.60199999999999998</v>
      </c>
      <c r="C11" s="1">
        <v>6.617</v>
      </c>
      <c r="F11" s="1">
        <v>3.8069999999999999</v>
      </c>
      <c r="G11" s="1">
        <v>5.66</v>
      </c>
      <c r="K11" s="3">
        <v>7.5</v>
      </c>
      <c r="L11" s="3">
        <v>7.2252666666666672</v>
      </c>
      <c r="M11" s="3">
        <f t="shared" si="0"/>
        <v>0.98526666666666696</v>
      </c>
      <c r="N11" s="3">
        <v>5.8933333333333335</v>
      </c>
      <c r="O11" s="3">
        <v>0.22333333333333361</v>
      </c>
      <c r="P11" s="2">
        <f t="shared" si="1"/>
        <v>0.60430000000000028</v>
      </c>
      <c r="Q11" s="2">
        <f t="shared" si="2"/>
        <v>0.38096666666666668</v>
      </c>
    </row>
    <row r="12" spans="2:23" x14ac:dyDescent="0.25">
      <c r="B12" s="1">
        <v>0.85</v>
      </c>
      <c r="C12" s="1">
        <v>6.5990000000000002</v>
      </c>
      <c r="F12" s="1">
        <v>4.3520000000000003</v>
      </c>
      <c r="G12" s="1">
        <v>4.96</v>
      </c>
      <c r="H12" s="1">
        <v>5.4450000000000003</v>
      </c>
      <c r="K12" s="3">
        <v>8.5</v>
      </c>
      <c r="L12" s="3">
        <v>7.7244117647058825</v>
      </c>
      <c r="M12" s="3">
        <f t="shared" si="0"/>
        <v>1.4844117647058823</v>
      </c>
      <c r="N12" s="3">
        <v>5.8433333333333337</v>
      </c>
      <c r="O12" s="3">
        <v>0.17333333333333378</v>
      </c>
      <c r="P12" s="2">
        <f t="shared" si="1"/>
        <v>0.82887254901960805</v>
      </c>
      <c r="Q12" s="2">
        <f t="shared" si="2"/>
        <v>0.65553921568627427</v>
      </c>
    </row>
    <row r="13" spans="2:23" x14ac:dyDescent="0.25">
      <c r="B13" s="1">
        <v>0.96</v>
      </c>
      <c r="C13" s="1">
        <v>6.569</v>
      </c>
      <c r="F13" s="1">
        <v>4.8959999999999999</v>
      </c>
      <c r="G13" s="1">
        <v>5.93</v>
      </c>
      <c r="K13" s="3">
        <v>9.5</v>
      </c>
      <c r="L13" s="3">
        <v>7.7331538461538454</v>
      </c>
      <c r="M13" s="3">
        <f t="shared" si="0"/>
        <v>1.4931538461538452</v>
      </c>
      <c r="N13" s="3">
        <v>5.7200000000000006</v>
      </c>
      <c r="O13" s="3">
        <v>5.0000000000000711E-2</v>
      </c>
      <c r="P13" s="2">
        <f t="shared" si="1"/>
        <v>0.77157692307692294</v>
      </c>
      <c r="Q13" s="2">
        <f t="shared" si="2"/>
        <v>0.72157692307692223</v>
      </c>
    </row>
    <row r="14" spans="2:23" x14ac:dyDescent="0.25">
      <c r="B14" s="1">
        <v>1.1000000000000001</v>
      </c>
      <c r="C14" s="1">
        <v>6.55</v>
      </c>
      <c r="D14" s="1">
        <v>6.4639999999999995</v>
      </c>
      <c r="F14" s="1">
        <v>5.4409999999999998</v>
      </c>
      <c r="G14" s="1">
        <v>5.53</v>
      </c>
      <c r="H14" s="1">
        <v>5.5549999999999997</v>
      </c>
      <c r="K14" s="3">
        <v>10.5</v>
      </c>
      <c r="L14" s="3">
        <v>7.7753333333333323</v>
      </c>
      <c r="M14" s="3">
        <f t="shared" si="0"/>
        <v>1.5353333333333321</v>
      </c>
      <c r="N14" s="3">
        <v>5.7350000000000003</v>
      </c>
      <c r="O14" s="3">
        <v>6.5000000000000391E-2</v>
      </c>
      <c r="P14" s="2">
        <f t="shared" si="1"/>
        <v>0.80016666666666625</v>
      </c>
      <c r="Q14" s="2">
        <f t="shared" si="2"/>
        <v>0.73516666666666586</v>
      </c>
    </row>
    <row r="15" spans="2:23" x14ac:dyDescent="0.25">
      <c r="B15" s="1">
        <v>1.2589999999999999</v>
      </c>
      <c r="C15" s="1">
        <v>6.5060000000000002</v>
      </c>
      <c r="F15" s="1">
        <v>5.81</v>
      </c>
      <c r="G15" s="1">
        <v>5.58</v>
      </c>
      <c r="K15" s="3">
        <v>11.5</v>
      </c>
      <c r="L15" s="3">
        <v>6.4645555555555552</v>
      </c>
      <c r="M15" s="3">
        <f t="shared" si="0"/>
        <v>0.22455555555555495</v>
      </c>
      <c r="N15" s="3">
        <v>6.3500000000000005</v>
      </c>
      <c r="O15" s="3">
        <v>0.6800000000000006</v>
      </c>
      <c r="P15" s="2">
        <f t="shared" si="1"/>
        <v>0.45227777777777778</v>
      </c>
      <c r="Q15" s="2">
        <f t="shared" si="2"/>
        <v>0.22772222222222285</v>
      </c>
    </row>
    <row r="16" spans="2:23" x14ac:dyDescent="0.25">
      <c r="B16" s="1">
        <v>1.391</v>
      </c>
      <c r="C16" s="1">
        <v>6.5179999999999998</v>
      </c>
      <c r="F16" s="1">
        <v>6.18</v>
      </c>
      <c r="G16" s="1">
        <v>5.37</v>
      </c>
      <c r="H16" s="1">
        <v>5.586666666666666</v>
      </c>
      <c r="K16" s="3">
        <v>12.5</v>
      </c>
      <c r="L16" s="3">
        <v>6.3366249999999997</v>
      </c>
      <c r="M16" s="3">
        <f t="shared" si="0"/>
        <v>9.6624999999999517E-2</v>
      </c>
      <c r="N16" s="3">
        <v>4.9525000000000006</v>
      </c>
      <c r="O16" s="3">
        <v>-0.71749999999999936</v>
      </c>
      <c r="P16" s="2">
        <f t="shared" si="1"/>
        <v>-0.31043749999999992</v>
      </c>
      <c r="Q16" s="2">
        <f t="shared" si="2"/>
        <v>0.40706249999999949</v>
      </c>
    </row>
    <row r="17" spans="2:17" x14ac:dyDescent="0.25">
      <c r="B17" s="1">
        <v>1.524</v>
      </c>
      <c r="C17" s="1">
        <v>6.298</v>
      </c>
      <c r="F17" s="1">
        <v>6.55</v>
      </c>
      <c r="G17" s="1">
        <v>5.6</v>
      </c>
      <c r="K17" s="3">
        <v>13.5</v>
      </c>
      <c r="L17" s="3">
        <v>7.4461428571428572</v>
      </c>
      <c r="M17" s="3">
        <f t="shared" si="0"/>
        <v>1.206142857142857</v>
      </c>
      <c r="N17" s="3">
        <v>5.333333333333333</v>
      </c>
      <c r="O17" s="3">
        <v>-0.33666666666666689</v>
      </c>
      <c r="P17" s="2">
        <f t="shared" si="1"/>
        <v>0.43473809523809503</v>
      </c>
      <c r="Q17" s="2">
        <f t="shared" si="2"/>
        <v>0.77140476190476204</v>
      </c>
    </row>
    <row r="18" spans="2:17" x14ac:dyDescent="0.25">
      <c r="B18" s="1">
        <v>1.657</v>
      </c>
      <c r="C18" s="1">
        <v>6.641</v>
      </c>
      <c r="F18" s="1">
        <v>6.92</v>
      </c>
      <c r="G18" s="1">
        <v>5.79</v>
      </c>
      <c r="K18" s="3">
        <v>14.5</v>
      </c>
      <c r="L18" s="3">
        <v>6.5229999999999997</v>
      </c>
      <c r="M18" s="3">
        <f t="shared" si="0"/>
        <v>0.28299999999999947</v>
      </c>
      <c r="N18" s="3">
        <v>4.9224999999999994</v>
      </c>
      <c r="O18" s="3">
        <v>-0.7475000000000005</v>
      </c>
      <c r="P18" s="2">
        <f t="shared" si="1"/>
        <v>-0.23225000000000051</v>
      </c>
      <c r="Q18" s="2">
        <f t="shared" si="2"/>
        <v>0.51524999999999999</v>
      </c>
    </row>
    <row r="19" spans="2:17" x14ac:dyDescent="0.25">
      <c r="B19" s="1">
        <v>1.7889999999999999</v>
      </c>
      <c r="C19" s="1">
        <v>6.43</v>
      </c>
      <c r="F19" s="1">
        <v>7.29</v>
      </c>
      <c r="G19" s="1">
        <v>5.96</v>
      </c>
      <c r="H19" s="1">
        <v>5.8933333333333335</v>
      </c>
      <c r="K19" s="3">
        <v>15.5</v>
      </c>
      <c r="L19" s="3">
        <v>5.5809999999999995</v>
      </c>
      <c r="M19" s="3">
        <f t="shared" si="0"/>
        <v>-0.6590000000000007</v>
      </c>
      <c r="N19" s="3">
        <v>5.5619999999999994</v>
      </c>
      <c r="O19" s="3">
        <v>-0.10800000000000054</v>
      </c>
      <c r="P19" s="2">
        <f t="shared" si="1"/>
        <v>-0.38350000000000062</v>
      </c>
      <c r="Q19" s="2">
        <f t="shared" si="2"/>
        <v>0.27550000000000008</v>
      </c>
    </row>
    <row r="20" spans="2:17" x14ac:dyDescent="0.25">
      <c r="B20" s="1">
        <v>1.913</v>
      </c>
      <c r="C20" s="1">
        <v>6.3049999999999997</v>
      </c>
      <c r="F20" s="1">
        <v>7.66</v>
      </c>
      <c r="G20" s="1">
        <v>6.13</v>
      </c>
      <c r="K20" s="3">
        <v>16.5</v>
      </c>
      <c r="L20" s="3">
        <v>5.2239999999999993</v>
      </c>
      <c r="M20" s="3">
        <f t="shared" si="0"/>
        <v>-1.0160000000000009</v>
      </c>
      <c r="N20" s="3">
        <v>5.1533333333333333</v>
      </c>
      <c r="O20" s="3">
        <v>-0.51666666666666661</v>
      </c>
      <c r="P20" s="2">
        <f t="shared" si="1"/>
        <v>-0.76633333333333375</v>
      </c>
      <c r="Q20" s="2">
        <f t="shared" si="2"/>
        <v>0.24966666666666709</v>
      </c>
    </row>
    <row r="21" spans="2:17" x14ac:dyDescent="0.25">
      <c r="B21" s="1">
        <v>2.036</v>
      </c>
      <c r="C21" s="1">
        <v>6.6109999999999998</v>
      </c>
      <c r="D21" s="1">
        <v>6.6382499999999993</v>
      </c>
      <c r="F21" s="1">
        <v>7.9249999999999998</v>
      </c>
      <c r="G21" s="1">
        <v>5.59</v>
      </c>
      <c r="K21" s="3">
        <v>17.5</v>
      </c>
      <c r="L21" s="3">
        <v>5.4836</v>
      </c>
      <c r="M21" s="3">
        <f t="shared" si="0"/>
        <v>-0.75640000000000018</v>
      </c>
      <c r="N21" s="3">
        <v>5.1239999999999997</v>
      </c>
      <c r="O21" s="3">
        <v>-0.54600000000000026</v>
      </c>
      <c r="P21" s="2">
        <f t="shared" si="1"/>
        <v>-0.65120000000000022</v>
      </c>
      <c r="Q21" s="2">
        <f t="shared" si="2"/>
        <v>0.10519999999999986</v>
      </c>
    </row>
    <row r="22" spans="2:17" x14ac:dyDescent="0.25">
      <c r="B22" s="1">
        <v>2.1579999999999999</v>
      </c>
      <c r="C22" s="1">
        <v>6.452</v>
      </c>
      <c r="F22" s="1">
        <v>8.1980000000000004</v>
      </c>
      <c r="G22" s="1">
        <v>5.76</v>
      </c>
      <c r="H22" s="1">
        <v>5.8433333333333337</v>
      </c>
      <c r="K22" s="3">
        <v>18.5</v>
      </c>
      <c r="L22" s="3">
        <v>5.4433999999999996</v>
      </c>
      <c r="M22" s="3">
        <f t="shared" si="0"/>
        <v>-0.79660000000000064</v>
      </c>
      <c r="N22" s="3"/>
      <c r="O22" s="3"/>
      <c r="P22" s="2">
        <f t="shared" si="1"/>
        <v>-0.79660000000000064</v>
      </c>
      <c r="Q22" s="2"/>
    </row>
    <row r="23" spans="2:17" x14ac:dyDescent="0.25">
      <c r="B23" s="1">
        <v>2.2799999999999998</v>
      </c>
      <c r="C23" s="1">
        <v>6.4589999999999996</v>
      </c>
      <c r="F23" s="1">
        <v>8.4719999999999995</v>
      </c>
      <c r="G23" s="1">
        <v>5.69</v>
      </c>
      <c r="K23" s="3">
        <v>19.5</v>
      </c>
      <c r="L23" s="3">
        <v>5.3916000000000004</v>
      </c>
      <c r="M23" s="3">
        <f t="shared" si="0"/>
        <v>-0.84839999999999982</v>
      </c>
      <c r="N23" s="3"/>
      <c r="O23" s="3"/>
      <c r="P23" s="2">
        <f t="shared" si="1"/>
        <v>-0.84839999999999982</v>
      </c>
      <c r="Q23" s="2"/>
    </row>
    <row r="24" spans="2:17" x14ac:dyDescent="0.25">
      <c r="B24" s="1">
        <v>2.403</v>
      </c>
      <c r="C24" s="1">
        <v>6.702</v>
      </c>
      <c r="F24" s="1">
        <v>8.7449999999999992</v>
      </c>
      <c r="G24" s="1">
        <v>6.08</v>
      </c>
      <c r="K24" s="3">
        <v>20.5</v>
      </c>
      <c r="L24" s="3">
        <v>5.3400000000000007</v>
      </c>
      <c r="M24" s="3">
        <f t="shared" si="0"/>
        <v>-0.89999999999999947</v>
      </c>
      <c r="N24" s="3"/>
      <c r="O24" s="3"/>
      <c r="P24" s="2">
        <f t="shared" si="1"/>
        <v>-0.89999999999999947</v>
      </c>
      <c r="Q24" s="2"/>
    </row>
    <row r="25" spans="2:17" x14ac:dyDescent="0.25">
      <c r="B25" s="1">
        <v>2.5249999999999999</v>
      </c>
      <c r="C25" s="1">
        <v>6.7779999999999996</v>
      </c>
      <c r="F25" s="1">
        <v>9.0180000000000007</v>
      </c>
      <c r="G25" s="1">
        <v>5.55</v>
      </c>
      <c r="H25" s="1">
        <v>5.7200000000000006</v>
      </c>
      <c r="K25" s="3">
        <v>21.5</v>
      </c>
      <c r="L25" s="3">
        <v>5.4371999999999998</v>
      </c>
      <c r="M25" s="3">
        <f t="shared" si="0"/>
        <v>-0.8028000000000004</v>
      </c>
      <c r="N25" s="3"/>
      <c r="O25" s="3"/>
      <c r="P25" s="2">
        <f t="shared" si="1"/>
        <v>-0.8028000000000004</v>
      </c>
      <c r="Q25" s="2"/>
    </row>
    <row r="26" spans="2:17" x14ac:dyDescent="0.25">
      <c r="B26" s="1">
        <v>2.6469999999999998</v>
      </c>
      <c r="C26" s="1">
        <v>6.734</v>
      </c>
      <c r="F26" s="1">
        <v>9.2910000000000004</v>
      </c>
      <c r="G26" s="1">
        <v>6.28</v>
      </c>
      <c r="K26" s="3">
        <v>22.5</v>
      </c>
      <c r="L26" s="3">
        <v>5.1076666666666668</v>
      </c>
      <c r="M26" s="3">
        <f t="shared" si="0"/>
        <v>-1.1323333333333334</v>
      </c>
      <c r="N26" s="3"/>
      <c r="O26" s="3"/>
      <c r="P26" s="2">
        <f t="shared" si="1"/>
        <v>-1.1323333333333334</v>
      </c>
      <c r="Q26" s="2"/>
    </row>
    <row r="27" spans="2:17" x14ac:dyDescent="0.25">
      <c r="B27" s="1">
        <v>2.77</v>
      </c>
      <c r="C27" s="1">
        <v>6.6950000000000003</v>
      </c>
      <c r="F27" s="1">
        <v>9.5640000000000001</v>
      </c>
      <c r="G27" s="1">
        <v>5.77</v>
      </c>
      <c r="K27" s="3">
        <v>23.5</v>
      </c>
      <c r="L27" s="3">
        <v>4.6567499999999997</v>
      </c>
      <c r="M27" s="3">
        <f t="shared" si="0"/>
        <v>-1.5832500000000005</v>
      </c>
      <c r="N27" s="3"/>
      <c r="O27" s="3"/>
      <c r="P27" s="2">
        <f t="shared" si="1"/>
        <v>-1.5832500000000005</v>
      </c>
      <c r="Q27" s="2"/>
    </row>
    <row r="28" spans="2:17" x14ac:dyDescent="0.25">
      <c r="B28" s="1">
        <v>2.8919999999999999</v>
      </c>
      <c r="C28" s="1">
        <v>6.6749999999999998</v>
      </c>
      <c r="F28" s="1">
        <v>9.8369999999999997</v>
      </c>
      <c r="G28" s="1">
        <v>5.28</v>
      </c>
      <c r="K28" s="3">
        <v>24.5</v>
      </c>
      <c r="L28" s="3">
        <v>4.8326666666666673</v>
      </c>
      <c r="M28" s="3">
        <f t="shared" si="0"/>
        <v>-1.4073333333333329</v>
      </c>
      <c r="N28" s="3"/>
      <c r="O28" s="3"/>
      <c r="P28" s="2">
        <f t="shared" si="1"/>
        <v>-1.4073333333333329</v>
      </c>
      <c r="Q28" s="2"/>
    </row>
    <row r="29" spans="2:17" x14ac:dyDescent="0.25">
      <c r="B29" s="1">
        <v>3.0139999999999998</v>
      </c>
      <c r="C29" s="1">
        <v>6.6150000000000002</v>
      </c>
      <c r="D29" s="1">
        <v>6.8158888888888889</v>
      </c>
      <c r="F29" s="1">
        <v>10.119999999999999</v>
      </c>
      <c r="G29" s="1">
        <v>5.83</v>
      </c>
      <c r="H29" s="1">
        <v>5.7350000000000003</v>
      </c>
      <c r="K29" s="3">
        <v>25.5</v>
      </c>
      <c r="L29" s="3">
        <v>5.5103333333333326</v>
      </c>
      <c r="M29" s="3">
        <f t="shared" si="0"/>
        <v>-0.72966666666666757</v>
      </c>
      <c r="N29" s="3"/>
      <c r="O29" s="3"/>
      <c r="P29" s="2">
        <f t="shared" si="1"/>
        <v>-0.72966666666666757</v>
      </c>
      <c r="Q29" s="2"/>
    </row>
    <row r="30" spans="2:17" x14ac:dyDescent="0.25">
      <c r="B30" s="1">
        <v>3.137</v>
      </c>
      <c r="C30" s="1">
        <v>6.649</v>
      </c>
      <c r="F30" s="1">
        <v>10.289</v>
      </c>
      <c r="G30" s="1">
        <v>6.41</v>
      </c>
      <c r="K30" s="2">
        <v>26.5</v>
      </c>
    </row>
    <row r="31" spans="2:17" x14ac:dyDescent="0.25">
      <c r="B31" s="1">
        <v>3.2589999999999999</v>
      </c>
      <c r="C31" s="1">
        <v>6.8639999999999999</v>
      </c>
      <c r="F31" s="1">
        <v>10.458</v>
      </c>
      <c r="G31" s="1">
        <v>5.08</v>
      </c>
    </row>
    <row r="32" spans="2:17" x14ac:dyDescent="0.25">
      <c r="B32" s="1">
        <v>3.3809999999999998</v>
      </c>
      <c r="C32" s="1">
        <v>7.1020000000000003</v>
      </c>
      <c r="F32" s="1">
        <v>10.627000000000001</v>
      </c>
      <c r="G32" s="1">
        <v>5.98</v>
      </c>
    </row>
    <row r="33" spans="2:14" x14ac:dyDescent="0.25">
      <c r="B33" s="1">
        <v>3.504</v>
      </c>
      <c r="C33" s="1">
        <v>6.835</v>
      </c>
      <c r="F33" s="1">
        <v>10.795999999999999</v>
      </c>
      <c r="G33" s="1">
        <v>5.75</v>
      </c>
    </row>
    <row r="34" spans="2:14" x14ac:dyDescent="0.25">
      <c r="B34" s="1">
        <v>3.6259999999999999</v>
      </c>
      <c r="C34" s="1">
        <v>6.8170000000000002</v>
      </c>
      <c r="F34" s="1">
        <v>10.965</v>
      </c>
      <c r="G34" s="1">
        <v>5.36</v>
      </c>
    </row>
    <row r="35" spans="2:14" x14ac:dyDescent="0.25">
      <c r="B35" s="1">
        <v>3.7480000000000002</v>
      </c>
      <c r="C35" s="1">
        <v>6.9569999999999999</v>
      </c>
      <c r="F35" s="1">
        <v>11.281000000000001</v>
      </c>
      <c r="G35" s="1">
        <v>5.36</v>
      </c>
      <c r="H35" s="1">
        <v>6.3500000000000005</v>
      </c>
    </row>
    <row r="36" spans="2:14" x14ac:dyDescent="0.25">
      <c r="B36" s="1">
        <v>3.8620000000000001</v>
      </c>
      <c r="C36" s="1">
        <v>6.7519999999999998</v>
      </c>
      <c r="F36" s="1">
        <v>11.597</v>
      </c>
      <c r="G36" s="1">
        <v>7.56</v>
      </c>
      <c r="K36" s="2" t="s">
        <v>12</v>
      </c>
      <c r="L36" s="2">
        <f>AVERAGE(L4:L29)</f>
        <v>6.2435720720016512</v>
      </c>
      <c r="N36" s="2">
        <v>5.6661666666666655</v>
      </c>
    </row>
    <row r="37" spans="2:14" x14ac:dyDescent="0.25">
      <c r="B37" s="1">
        <v>3.972</v>
      </c>
      <c r="C37" s="1">
        <v>6.7519999999999998</v>
      </c>
      <c r="F37" s="1">
        <v>11.913</v>
      </c>
      <c r="G37" s="1">
        <v>6.13</v>
      </c>
    </row>
    <row r="38" spans="2:14" x14ac:dyDescent="0.25">
      <c r="B38" s="1">
        <v>4.0819999999999999</v>
      </c>
      <c r="C38" s="1">
        <v>6.8550000000000004</v>
      </c>
      <c r="D38" s="1">
        <v>6.8251111111111102</v>
      </c>
      <c r="F38" s="1">
        <v>12.228999999999999</v>
      </c>
      <c r="G38" s="1">
        <v>5.84</v>
      </c>
      <c r="H38" s="1">
        <v>4.9525000000000006</v>
      </c>
    </row>
    <row r="39" spans="2:14" x14ac:dyDescent="0.25">
      <c r="B39" s="1">
        <v>4.1920000000000002</v>
      </c>
      <c r="C39" s="1">
        <v>6.8460000000000001</v>
      </c>
      <c r="F39" s="1">
        <v>12.544</v>
      </c>
      <c r="G39" s="1">
        <v>4.12</v>
      </c>
    </row>
    <row r="40" spans="2:14" x14ac:dyDescent="0.25">
      <c r="B40" s="1">
        <v>4.3019999999999996</v>
      </c>
      <c r="C40" s="1">
        <v>6.88</v>
      </c>
      <c r="F40" s="1">
        <v>12.86</v>
      </c>
      <c r="G40" s="1">
        <v>4.67</v>
      </c>
    </row>
    <row r="41" spans="2:14" x14ac:dyDescent="0.25">
      <c r="B41" s="1">
        <v>4.4130000000000003</v>
      </c>
      <c r="C41" s="1">
        <v>6.9390000000000001</v>
      </c>
      <c r="F41" s="1">
        <v>12.95</v>
      </c>
      <c r="G41" s="1">
        <v>5.18</v>
      </c>
    </row>
    <row r="42" spans="2:14" x14ac:dyDescent="0.25">
      <c r="B42" s="1">
        <v>4.5229999999999997</v>
      </c>
      <c r="C42" s="1">
        <v>6.8150000000000004</v>
      </c>
      <c r="F42" s="1">
        <v>13.04</v>
      </c>
      <c r="G42" s="1">
        <v>4.8600000000000003</v>
      </c>
      <c r="H42" s="1">
        <v>5.333333333333333</v>
      </c>
    </row>
    <row r="43" spans="2:14" x14ac:dyDescent="0.25">
      <c r="B43" s="1">
        <v>4.633</v>
      </c>
      <c r="C43" s="1">
        <v>6.6749999999999998</v>
      </c>
      <c r="F43" s="1">
        <v>13.13</v>
      </c>
      <c r="G43" s="1">
        <v>4.96</v>
      </c>
    </row>
    <row r="44" spans="2:14" x14ac:dyDescent="0.25">
      <c r="B44" s="1">
        <v>4.7430000000000003</v>
      </c>
      <c r="C44" s="1">
        <v>6.9669999999999996</v>
      </c>
      <c r="F44" s="1">
        <v>13.22</v>
      </c>
      <c r="G44" s="1">
        <v>6.06</v>
      </c>
    </row>
    <row r="45" spans="2:14" x14ac:dyDescent="0.25">
      <c r="B45" s="1">
        <v>4.8529999999999998</v>
      </c>
      <c r="C45" s="1">
        <v>6.7750000000000004</v>
      </c>
      <c r="F45" s="1">
        <v>13.47</v>
      </c>
      <c r="G45" s="1">
        <v>5.47</v>
      </c>
    </row>
    <row r="46" spans="2:14" x14ac:dyDescent="0.25">
      <c r="B46" s="1">
        <v>4.9630000000000001</v>
      </c>
      <c r="C46" s="1">
        <v>6.6740000000000004</v>
      </c>
      <c r="F46" s="1">
        <v>13.72</v>
      </c>
      <c r="G46" s="1">
        <v>5.49</v>
      </c>
    </row>
    <row r="47" spans="2:14" x14ac:dyDescent="0.25">
      <c r="B47" s="1">
        <v>5.0730000000000004</v>
      </c>
      <c r="C47" s="1">
        <v>6.9329999999999998</v>
      </c>
      <c r="D47" s="1">
        <v>6.8098181818181818</v>
      </c>
      <c r="F47" s="1">
        <v>13.97</v>
      </c>
      <c r="G47" s="1">
        <v>5.16</v>
      </c>
    </row>
    <row r="48" spans="2:14" x14ac:dyDescent="0.25">
      <c r="B48" s="1">
        <v>5.1829999999999998</v>
      </c>
      <c r="C48" s="1">
        <v>6.7450000000000001</v>
      </c>
      <c r="F48" s="1">
        <v>14.22</v>
      </c>
      <c r="G48" s="1">
        <v>5.7</v>
      </c>
      <c r="H48" s="1">
        <v>4.9224999999999994</v>
      </c>
    </row>
    <row r="49" spans="2:8" x14ac:dyDescent="0.25">
      <c r="B49" s="1">
        <v>5.2930000000000001</v>
      </c>
      <c r="C49" s="1">
        <v>6.7869999999999999</v>
      </c>
      <c r="F49" s="1">
        <v>14.47</v>
      </c>
      <c r="G49" s="1">
        <v>4.6100000000000003</v>
      </c>
    </row>
    <row r="50" spans="2:8" x14ac:dyDescent="0.25">
      <c r="B50" s="1">
        <v>5.4029999999999996</v>
      </c>
      <c r="C50" s="1">
        <v>6.8109999999999999</v>
      </c>
      <c r="F50" s="1">
        <v>14.72</v>
      </c>
      <c r="G50" s="1">
        <v>4.55</v>
      </c>
    </row>
    <row r="51" spans="2:8" x14ac:dyDescent="0.25">
      <c r="B51" s="1">
        <v>5.5129999999999999</v>
      </c>
      <c r="C51" s="1">
        <v>6.6870000000000003</v>
      </c>
      <c r="F51" s="1">
        <v>14.891999999999999</v>
      </c>
      <c r="G51" s="1">
        <v>4.83</v>
      </c>
    </row>
    <row r="52" spans="2:8" x14ac:dyDescent="0.25">
      <c r="B52" s="1">
        <v>5.6029999999999998</v>
      </c>
      <c r="C52" s="1">
        <v>6.7610000000000001</v>
      </c>
      <c r="F52" s="1">
        <v>15.064</v>
      </c>
      <c r="G52" s="1">
        <v>5.48</v>
      </c>
      <c r="H52" s="1">
        <v>5.5619999999999994</v>
      </c>
    </row>
    <row r="53" spans="2:8" x14ac:dyDescent="0.25">
      <c r="B53" s="1">
        <v>5.6749999999999998</v>
      </c>
      <c r="C53" s="1">
        <v>6.7809999999999997</v>
      </c>
      <c r="F53" s="1">
        <v>15.236000000000001</v>
      </c>
      <c r="G53" s="1">
        <v>6.08</v>
      </c>
    </row>
    <row r="54" spans="2:8" x14ac:dyDescent="0.25">
      <c r="B54" s="1">
        <v>5.7460000000000004</v>
      </c>
      <c r="C54" s="1">
        <v>6.8789999999999996</v>
      </c>
      <c r="F54" s="1">
        <v>15.407999999999999</v>
      </c>
      <c r="G54" s="1">
        <v>6.21</v>
      </c>
    </row>
    <row r="55" spans="2:8" x14ac:dyDescent="0.25">
      <c r="B55" s="1">
        <v>5.8170000000000002</v>
      </c>
      <c r="C55" s="1">
        <v>6.9130000000000003</v>
      </c>
      <c r="F55" s="1">
        <v>15.58</v>
      </c>
      <c r="G55" s="1">
        <v>4.5</v>
      </c>
    </row>
    <row r="56" spans="2:8" x14ac:dyDescent="0.25">
      <c r="B56" s="1">
        <v>5.8890000000000002</v>
      </c>
      <c r="C56" s="1">
        <v>6.6920000000000002</v>
      </c>
      <c r="F56" s="1">
        <v>15.834</v>
      </c>
      <c r="G56" s="1">
        <v>5.54</v>
      </c>
    </row>
    <row r="57" spans="2:8" x14ac:dyDescent="0.25">
      <c r="B57" s="1">
        <v>5.96</v>
      </c>
      <c r="C57" s="1">
        <v>6.9189999999999996</v>
      </c>
      <c r="F57" s="1">
        <v>16.088000000000001</v>
      </c>
      <c r="G57" s="1">
        <v>6.18</v>
      </c>
      <c r="H57" s="1">
        <v>5.1533333333333333</v>
      </c>
    </row>
    <row r="58" spans="2:8" x14ac:dyDescent="0.25">
      <c r="B58" s="1">
        <v>6.0309999999999997</v>
      </c>
      <c r="C58" s="1">
        <v>6.9630000000000001</v>
      </c>
      <c r="D58" s="1">
        <v>6.9394999999999998</v>
      </c>
      <c r="F58" s="1">
        <v>16.341999999999999</v>
      </c>
      <c r="G58" s="1">
        <v>4.38</v>
      </c>
    </row>
    <row r="59" spans="2:8" x14ac:dyDescent="0.25">
      <c r="B59" s="1">
        <v>6.1029999999999998</v>
      </c>
      <c r="C59" s="1">
        <v>6.86</v>
      </c>
      <c r="F59" s="1">
        <v>16.596</v>
      </c>
    </row>
    <row r="60" spans="2:8" x14ac:dyDescent="0.25">
      <c r="B60" s="1">
        <v>6.1740000000000004</v>
      </c>
      <c r="C60" s="1">
        <v>6.7919999999999998</v>
      </c>
      <c r="F60" s="1">
        <v>16.850000000000001</v>
      </c>
    </row>
    <row r="61" spans="2:8" x14ac:dyDescent="0.25">
      <c r="B61" s="1">
        <v>6.2450000000000001</v>
      </c>
      <c r="C61" s="1">
        <v>6.8250000000000002</v>
      </c>
      <c r="F61" s="1">
        <v>16.937999999999999</v>
      </c>
      <c r="G61" s="1">
        <v>4.9000000000000004</v>
      </c>
    </row>
    <row r="62" spans="2:8" x14ac:dyDescent="0.25">
      <c r="B62" s="1">
        <v>6.3170000000000002</v>
      </c>
      <c r="C62" s="1">
        <v>6.88</v>
      </c>
      <c r="F62" s="1">
        <v>17.026</v>
      </c>
      <c r="G62" s="1">
        <v>5.0199999999999996</v>
      </c>
      <c r="H62" s="1">
        <v>5.1239999999999997</v>
      </c>
    </row>
    <row r="63" spans="2:8" x14ac:dyDescent="0.25">
      <c r="B63" s="1">
        <v>6.3879999999999999</v>
      </c>
      <c r="C63" s="1">
        <v>7.0919999999999996</v>
      </c>
      <c r="F63" s="1">
        <v>17.114000000000001</v>
      </c>
      <c r="G63" s="1">
        <v>5.32</v>
      </c>
    </row>
    <row r="64" spans="2:8" x14ac:dyDescent="0.25">
      <c r="B64" s="1">
        <v>6.4669999999999996</v>
      </c>
      <c r="C64" s="1">
        <v>6.859</v>
      </c>
      <c r="F64" s="1">
        <v>17.202000000000002</v>
      </c>
      <c r="G64" s="1">
        <v>4.09</v>
      </c>
    </row>
    <row r="65" spans="2:8" x14ac:dyDescent="0.25">
      <c r="B65" s="1">
        <v>6.5389999999999997</v>
      </c>
      <c r="C65" s="1">
        <v>6.7539999999999996</v>
      </c>
      <c r="F65" s="1">
        <v>17.29</v>
      </c>
      <c r="G65" s="1">
        <v>5.77</v>
      </c>
    </row>
    <row r="66" spans="2:8" x14ac:dyDescent="0.25">
      <c r="B66" s="1">
        <v>6.6109999999999998</v>
      </c>
      <c r="C66" s="1">
        <v>7.0129999999999999</v>
      </c>
      <c r="F66" s="1">
        <v>17.866</v>
      </c>
      <c r="G66" s="1">
        <v>5.42</v>
      </c>
    </row>
    <row r="67" spans="2:8" x14ac:dyDescent="0.25">
      <c r="B67" s="1">
        <v>6.6829999999999998</v>
      </c>
      <c r="C67" s="1">
        <v>7.0369999999999999</v>
      </c>
      <c r="F67" s="1">
        <v>18.443000000000001</v>
      </c>
      <c r="G67" s="1">
        <v>4.92</v>
      </c>
      <c r="H67" s="1">
        <v>18.443000000000001</v>
      </c>
    </row>
    <row r="68" spans="2:8" x14ac:dyDescent="0.25">
      <c r="B68" s="1">
        <v>6.7549999999999999</v>
      </c>
      <c r="C68" s="1">
        <v>6.8280000000000003</v>
      </c>
      <c r="F68" s="1">
        <v>19.02</v>
      </c>
      <c r="G68" s="1">
        <v>5.0199999999999996</v>
      </c>
      <c r="H68" s="1">
        <v>19.02</v>
      </c>
    </row>
    <row r="69" spans="2:8" x14ac:dyDescent="0.25">
      <c r="B69" s="1">
        <v>6.827</v>
      </c>
      <c r="C69" s="1">
        <v>6.85</v>
      </c>
    </row>
    <row r="70" spans="2:8" x14ac:dyDescent="0.25">
      <c r="B70" s="1">
        <v>6.899</v>
      </c>
      <c r="C70" s="1">
        <v>7.3209999999999997</v>
      </c>
    </row>
    <row r="71" spans="2:8" x14ac:dyDescent="0.25">
      <c r="B71" s="1">
        <v>6.976</v>
      </c>
      <c r="C71" s="1">
        <v>7.0789999999999997</v>
      </c>
    </row>
    <row r="72" spans="2:8" x14ac:dyDescent="0.25">
      <c r="B72" s="1">
        <v>7.0549999999999997</v>
      </c>
      <c r="C72" s="1">
        <v>7.1749999999999998</v>
      </c>
      <c r="D72" s="1">
        <v>7.2252666666666672</v>
      </c>
    </row>
    <row r="73" spans="2:8" x14ac:dyDescent="0.25">
      <c r="B73" s="1">
        <v>7.133</v>
      </c>
      <c r="C73" s="1">
        <v>7.1349999999999998</v>
      </c>
    </row>
    <row r="74" spans="2:8" x14ac:dyDescent="0.25">
      <c r="B74" s="1">
        <v>7.2119999999999997</v>
      </c>
      <c r="C74" s="1">
        <v>7.3129999999999997</v>
      </c>
    </row>
    <row r="75" spans="2:8" x14ac:dyDescent="0.25">
      <c r="B75" s="1">
        <v>7.29</v>
      </c>
      <c r="C75" s="1">
        <v>7.407</v>
      </c>
    </row>
    <row r="76" spans="2:8" x14ac:dyDescent="0.25">
      <c r="B76" s="1">
        <v>7.3689999999999998</v>
      </c>
      <c r="C76" s="1">
        <v>6.9889999999999999</v>
      </c>
    </row>
    <row r="77" spans="2:8" x14ac:dyDescent="0.25">
      <c r="B77" s="1">
        <v>7.444</v>
      </c>
      <c r="C77" s="1">
        <v>7.2530000000000001</v>
      </c>
    </row>
    <row r="78" spans="2:8" x14ac:dyDescent="0.25">
      <c r="B78" s="1">
        <v>7.5090000000000003</v>
      </c>
      <c r="C78" s="1">
        <v>7.391</v>
      </c>
    </row>
    <row r="79" spans="2:8" x14ac:dyDescent="0.25">
      <c r="B79" s="1">
        <v>7.5739999999999998</v>
      </c>
      <c r="C79" s="1">
        <v>7.3620000000000001</v>
      </c>
    </row>
    <row r="80" spans="2:8" x14ac:dyDescent="0.25">
      <c r="B80" s="1">
        <v>7.6390000000000002</v>
      </c>
      <c r="C80" s="1">
        <v>7.2939999999999996</v>
      </c>
    </row>
    <row r="81" spans="2:4" x14ac:dyDescent="0.25">
      <c r="B81" s="1">
        <v>7.7039999999999997</v>
      </c>
      <c r="C81" s="1">
        <v>7.3860000000000001</v>
      </c>
    </row>
    <row r="82" spans="2:4" x14ac:dyDescent="0.25">
      <c r="B82" s="1">
        <v>7.7690000000000001</v>
      </c>
      <c r="C82" s="1">
        <v>7.194</v>
      </c>
    </row>
    <row r="83" spans="2:4" x14ac:dyDescent="0.25">
      <c r="B83" s="1">
        <v>7.8339999999999996</v>
      </c>
      <c r="C83" s="1">
        <v>6.99</v>
      </c>
    </row>
    <row r="84" spans="2:4" x14ac:dyDescent="0.25">
      <c r="B84" s="1">
        <v>7.8929999999999998</v>
      </c>
      <c r="C84" s="1">
        <v>7.0339999999999998</v>
      </c>
    </row>
    <row r="85" spans="2:4" x14ac:dyDescent="0.25">
      <c r="B85" s="1">
        <v>7.9459999999999997</v>
      </c>
      <c r="C85" s="1">
        <v>7.1040000000000001</v>
      </c>
    </row>
    <row r="86" spans="2:4" x14ac:dyDescent="0.25">
      <c r="B86" s="1">
        <v>7.9989999999999997</v>
      </c>
      <c r="C86" s="1">
        <v>7.3520000000000003</v>
      </c>
    </row>
    <row r="87" spans="2:4" x14ac:dyDescent="0.25">
      <c r="B87" s="1">
        <v>8.0530000000000008</v>
      </c>
      <c r="C87" s="1">
        <v>7.0430000000000001</v>
      </c>
      <c r="D87" s="1">
        <v>7.7244117647058825</v>
      </c>
    </row>
    <row r="88" spans="2:4" x14ac:dyDescent="0.25">
      <c r="B88" s="1">
        <v>8.1059999999999999</v>
      </c>
      <c r="C88" s="1">
        <v>7.5469999999999997</v>
      </c>
    </row>
    <row r="89" spans="2:4" x14ac:dyDescent="0.25">
      <c r="B89" s="1">
        <v>8.1590000000000007</v>
      </c>
      <c r="C89" s="1">
        <v>7.452</v>
      </c>
    </row>
    <row r="90" spans="2:4" x14ac:dyDescent="0.25">
      <c r="B90" s="1">
        <v>8.2129999999999992</v>
      </c>
      <c r="C90" s="1">
        <v>7.556</v>
      </c>
    </row>
    <row r="91" spans="2:4" x14ac:dyDescent="0.25">
      <c r="B91" s="1">
        <v>8.266</v>
      </c>
      <c r="C91" s="1">
        <v>7.4859999999999998</v>
      </c>
    </row>
    <row r="92" spans="2:4" x14ac:dyDescent="0.25">
      <c r="B92" s="1">
        <v>8.3190000000000008</v>
      </c>
      <c r="C92" s="1">
        <v>7.516</v>
      </c>
    </row>
    <row r="93" spans="2:4" x14ac:dyDescent="0.25">
      <c r="B93" s="1">
        <v>8.3729999999999993</v>
      </c>
      <c r="C93" s="1">
        <v>7.7060000000000004</v>
      </c>
    </row>
    <row r="94" spans="2:4" x14ac:dyDescent="0.25">
      <c r="B94" s="1">
        <v>8.4260000000000002</v>
      </c>
      <c r="C94" s="1">
        <v>7.8630000000000004</v>
      </c>
    </row>
    <row r="95" spans="2:4" x14ac:dyDescent="0.25">
      <c r="B95" s="1">
        <v>8.4789999999999992</v>
      </c>
      <c r="C95" s="1">
        <v>7.9480000000000004</v>
      </c>
    </row>
    <row r="96" spans="2:4" x14ac:dyDescent="0.25">
      <c r="B96" s="1">
        <v>8.532</v>
      </c>
      <c r="C96" s="1">
        <v>7.782</v>
      </c>
    </row>
    <row r="97" spans="2:4" x14ac:dyDescent="0.25">
      <c r="B97" s="1">
        <v>8.5860000000000003</v>
      </c>
      <c r="C97" s="1">
        <v>7.9850000000000003</v>
      </c>
    </row>
    <row r="98" spans="2:4" x14ac:dyDescent="0.25">
      <c r="B98" s="1">
        <v>8.6389999999999993</v>
      </c>
      <c r="C98" s="1">
        <v>7.891</v>
      </c>
    </row>
    <row r="99" spans="2:4" x14ac:dyDescent="0.25">
      <c r="B99" s="1">
        <v>8.6920000000000002</v>
      </c>
      <c r="C99" s="1">
        <v>7.7149999999999999</v>
      </c>
    </row>
    <row r="100" spans="2:4" x14ac:dyDescent="0.25">
      <c r="B100" s="1">
        <v>8.7460000000000004</v>
      </c>
      <c r="C100" s="1">
        <v>7.944</v>
      </c>
    </row>
    <row r="101" spans="2:4" x14ac:dyDescent="0.25">
      <c r="B101" s="1">
        <v>8.7989999999999995</v>
      </c>
      <c r="C101" s="1">
        <v>7.9870000000000001</v>
      </c>
    </row>
    <row r="102" spans="2:4" x14ac:dyDescent="0.25">
      <c r="B102" s="1">
        <v>8.9060000000000006</v>
      </c>
      <c r="C102" s="1">
        <v>8.0269999999999992</v>
      </c>
    </row>
    <row r="103" spans="2:4" x14ac:dyDescent="0.25">
      <c r="B103" s="1">
        <v>8.9809999999999999</v>
      </c>
      <c r="C103" s="1">
        <v>7.867</v>
      </c>
    </row>
    <row r="104" spans="2:4" x14ac:dyDescent="0.25">
      <c r="B104" s="1">
        <v>9.0579999999999998</v>
      </c>
      <c r="C104" s="1">
        <v>7.3810000000000002</v>
      </c>
      <c r="D104" s="1">
        <f>AVERAGE(C104:C116)</f>
        <v>7.7331538461538454</v>
      </c>
    </row>
    <row r="105" spans="2:4" x14ac:dyDescent="0.25">
      <c r="B105" s="1">
        <v>9.1349999999999998</v>
      </c>
      <c r="C105" s="1">
        <v>7.7569999999999997</v>
      </c>
    </row>
    <row r="106" spans="2:4" x14ac:dyDescent="0.25">
      <c r="B106" s="1">
        <v>9.2129999999999992</v>
      </c>
      <c r="C106" s="1">
        <v>7.5919999999999996</v>
      </c>
    </row>
    <row r="107" spans="2:4" x14ac:dyDescent="0.25">
      <c r="B107" s="1">
        <v>9.2899999999999991</v>
      </c>
      <c r="C107" s="1">
        <v>7.97</v>
      </c>
    </row>
    <row r="108" spans="2:4" x14ac:dyDescent="0.25">
      <c r="B108" s="1">
        <v>9.3680000000000003</v>
      </c>
      <c r="C108" s="1">
        <v>7.8419999999999996</v>
      </c>
    </row>
    <row r="109" spans="2:4" x14ac:dyDescent="0.25">
      <c r="B109" s="1">
        <v>9.4450000000000003</v>
      </c>
      <c r="C109" s="1">
        <v>7.4550000000000001</v>
      </c>
    </row>
    <row r="110" spans="2:4" x14ac:dyDescent="0.25">
      <c r="B110" s="1">
        <v>9.5220000000000002</v>
      </c>
      <c r="C110" s="1">
        <v>8.1440000000000001</v>
      </c>
    </row>
    <row r="111" spans="2:4" x14ac:dyDescent="0.25">
      <c r="B111" s="1">
        <v>9.6</v>
      </c>
      <c r="C111" s="1">
        <v>7.7169999999999996</v>
      </c>
    </row>
    <row r="112" spans="2:4" x14ac:dyDescent="0.25">
      <c r="B112" s="1">
        <v>9.6769999999999996</v>
      </c>
      <c r="C112" s="1">
        <v>8.0510000000000002</v>
      </c>
    </row>
    <row r="113" spans="2:15" x14ac:dyDescent="0.25">
      <c r="B113" s="1">
        <v>9.7539999999999996</v>
      </c>
      <c r="C113" s="1">
        <v>7.4160000000000004</v>
      </c>
      <c r="J113" s="2"/>
      <c r="O113" s="1"/>
    </row>
    <row r="114" spans="2:15" x14ac:dyDescent="0.25">
      <c r="B114" s="1">
        <v>9.8320000000000007</v>
      </c>
      <c r="C114" s="1">
        <v>7.6130000000000004</v>
      </c>
      <c r="J114" s="2"/>
      <c r="O114" s="1"/>
    </row>
    <row r="115" spans="2:15" x14ac:dyDescent="0.25">
      <c r="B115" s="1">
        <v>9.9090000000000007</v>
      </c>
      <c r="C115" s="1">
        <v>7.5750000000000002</v>
      </c>
      <c r="J115" s="2"/>
      <c r="O115" s="1"/>
    </row>
    <row r="116" spans="2:15" x14ac:dyDescent="0.25">
      <c r="B116" s="1">
        <v>9.9870000000000001</v>
      </c>
      <c r="C116" s="1">
        <v>8.0180000000000007</v>
      </c>
      <c r="J116" s="2"/>
      <c r="O116" s="1"/>
    </row>
    <row r="117" spans="2:15" x14ac:dyDescent="0.25">
      <c r="B117" s="1">
        <v>10.064</v>
      </c>
      <c r="C117" s="1">
        <v>7.5019999999999998</v>
      </c>
      <c r="D117" s="1">
        <f>AVERAGE(C117:C128)</f>
        <v>7.7753333333333323</v>
      </c>
      <c r="J117" s="2"/>
      <c r="O117" s="1"/>
    </row>
    <row r="118" spans="2:15" x14ac:dyDescent="0.25">
      <c r="B118" s="1">
        <v>10.141</v>
      </c>
      <c r="C118" s="1">
        <v>7.9720000000000004</v>
      </c>
      <c r="J118" s="2"/>
      <c r="O118" s="1"/>
    </row>
    <row r="119" spans="2:15" x14ac:dyDescent="0.25">
      <c r="B119" s="1">
        <v>10.220000000000001</v>
      </c>
      <c r="C119" s="1">
        <v>8.0050000000000008</v>
      </c>
      <c r="J119" s="2"/>
      <c r="O119" s="1"/>
    </row>
    <row r="120" spans="2:15" x14ac:dyDescent="0.25">
      <c r="B120" s="1">
        <v>10.286</v>
      </c>
      <c r="C120" s="1">
        <v>8.1329999999999991</v>
      </c>
      <c r="J120" s="2"/>
      <c r="O120" s="1"/>
    </row>
    <row r="121" spans="2:15" x14ac:dyDescent="0.25">
      <c r="B121" s="1">
        <v>10.314</v>
      </c>
      <c r="C121" s="1">
        <v>8.1039999999999992</v>
      </c>
      <c r="J121" s="2"/>
      <c r="O121" s="1"/>
    </row>
    <row r="122" spans="2:15" x14ac:dyDescent="0.25">
      <c r="B122" s="1">
        <v>10.407</v>
      </c>
      <c r="C122" s="1">
        <v>7.8179999999999996</v>
      </c>
      <c r="J122" s="2"/>
      <c r="O122" s="1"/>
    </row>
    <row r="123" spans="2:15" x14ac:dyDescent="0.25">
      <c r="B123" s="1">
        <v>10.5</v>
      </c>
      <c r="C123" s="1">
        <v>7.6379999999999999</v>
      </c>
      <c r="J123" s="2"/>
      <c r="O123" s="1"/>
    </row>
    <row r="124" spans="2:15" x14ac:dyDescent="0.25">
      <c r="B124" s="1">
        <v>10.593</v>
      </c>
      <c r="C124" s="1">
        <v>7.859</v>
      </c>
      <c r="J124" s="2"/>
      <c r="O124" s="1"/>
    </row>
    <row r="125" spans="2:15" x14ac:dyDescent="0.25">
      <c r="B125" s="1">
        <v>10.686</v>
      </c>
      <c r="C125" s="1">
        <v>7.7549999999999999</v>
      </c>
      <c r="J125" s="2"/>
      <c r="O125" s="1"/>
    </row>
    <row r="126" spans="2:15" x14ac:dyDescent="0.25">
      <c r="B126" s="1">
        <v>10.779</v>
      </c>
      <c r="C126" s="1">
        <v>7.6529999999999996</v>
      </c>
      <c r="J126" s="2"/>
      <c r="O126" s="1"/>
    </row>
    <row r="127" spans="2:15" x14ac:dyDescent="0.25">
      <c r="B127" s="1">
        <v>10.872999999999999</v>
      </c>
      <c r="C127" s="1">
        <v>7.46</v>
      </c>
      <c r="J127" s="2"/>
      <c r="O127" s="1"/>
    </row>
    <row r="128" spans="2:15" x14ac:dyDescent="0.25">
      <c r="B128" s="1">
        <v>10.965999999999999</v>
      </c>
      <c r="C128" s="1">
        <v>7.4050000000000002</v>
      </c>
      <c r="J128" s="2"/>
      <c r="O128" s="1"/>
    </row>
    <row r="129" spans="2:15" x14ac:dyDescent="0.25">
      <c r="B129" s="1">
        <v>11.058999999999999</v>
      </c>
      <c r="C129" s="1">
        <v>7.1669999999999998</v>
      </c>
      <c r="D129" s="1">
        <f>AVERAGE(C129:C137)</f>
        <v>6.4645555555555552</v>
      </c>
      <c r="J129" s="2"/>
      <c r="O129" s="1"/>
    </row>
    <row r="130" spans="2:15" x14ac:dyDescent="0.25">
      <c r="B130" s="1">
        <v>11.122</v>
      </c>
      <c r="C130" s="1">
        <v>6.9530000000000003</v>
      </c>
      <c r="J130" s="2"/>
      <c r="O130" s="1"/>
    </row>
    <row r="131" spans="2:15" x14ac:dyDescent="0.25">
      <c r="B131" s="1">
        <v>11.185</v>
      </c>
      <c r="C131" s="1">
        <v>7.1740000000000004</v>
      </c>
      <c r="J131" s="2"/>
      <c r="O131" s="1"/>
    </row>
    <row r="132" spans="2:15" x14ac:dyDescent="0.25">
      <c r="B132" s="1">
        <v>11.281000000000001</v>
      </c>
      <c r="C132" s="1">
        <v>6.5739999999999998</v>
      </c>
      <c r="J132" s="2"/>
      <c r="O132" s="1"/>
    </row>
    <row r="133" spans="2:15" x14ac:dyDescent="0.25">
      <c r="B133" s="1">
        <v>11.411</v>
      </c>
      <c r="C133" s="1">
        <v>6.4219999999999997</v>
      </c>
      <c r="J133" s="2"/>
      <c r="O133" s="1"/>
    </row>
    <row r="134" spans="2:15" x14ac:dyDescent="0.25">
      <c r="B134" s="1">
        <v>11.54</v>
      </c>
      <c r="C134" s="1">
        <v>5.7919999999999998</v>
      </c>
      <c r="J134" s="2"/>
      <c r="O134" s="1"/>
    </row>
    <row r="135" spans="2:15" x14ac:dyDescent="0.25">
      <c r="B135" s="1">
        <v>11.67</v>
      </c>
      <c r="C135" s="1">
        <v>6.093</v>
      </c>
      <c r="J135" s="2"/>
      <c r="O135" s="1"/>
    </row>
    <row r="136" spans="2:15" x14ac:dyDescent="0.25">
      <c r="B136" s="1">
        <v>11.8</v>
      </c>
      <c r="C136" s="1">
        <v>6.1879999999999997</v>
      </c>
      <c r="J136" s="2"/>
      <c r="O136" s="1"/>
    </row>
    <row r="137" spans="2:15" x14ac:dyDescent="0.25">
      <c r="B137" s="1">
        <v>11.93</v>
      </c>
      <c r="C137" s="1">
        <v>5.8179999999999996</v>
      </c>
      <c r="J137" s="2"/>
      <c r="O137" s="1"/>
    </row>
    <row r="138" spans="2:15" x14ac:dyDescent="0.25">
      <c r="B138" s="1">
        <v>12.058999999999999</v>
      </c>
      <c r="C138" s="1">
        <v>5.8070000000000004</v>
      </c>
      <c r="D138" s="1">
        <f>AVERAGE(C138:C145)</f>
        <v>6.3366249999999997</v>
      </c>
      <c r="J138" s="2"/>
      <c r="O138" s="1"/>
    </row>
    <row r="139" spans="2:15" x14ac:dyDescent="0.25">
      <c r="B139" s="1">
        <v>12.189</v>
      </c>
      <c r="C139" s="1">
        <v>6.0380000000000003</v>
      </c>
    </row>
    <row r="140" spans="2:15" x14ac:dyDescent="0.25">
      <c r="B140" s="1">
        <v>12.317</v>
      </c>
      <c r="C140" s="1">
        <v>6.0090000000000003</v>
      </c>
    </row>
    <row r="141" spans="2:15" x14ac:dyDescent="0.25">
      <c r="B141" s="1">
        <v>12.443</v>
      </c>
      <c r="C141" s="1">
        <v>6.5670000000000002</v>
      </c>
    </row>
    <row r="142" spans="2:15" x14ac:dyDescent="0.25">
      <c r="B142" s="1">
        <v>12.569000000000001</v>
      </c>
      <c r="C142" s="1">
        <v>6.4050000000000002</v>
      </c>
    </row>
    <row r="143" spans="2:15" x14ac:dyDescent="0.25">
      <c r="B143" s="1">
        <v>12.695</v>
      </c>
      <c r="C143" s="1">
        <v>6.0869999999999997</v>
      </c>
    </row>
    <row r="144" spans="2:15" x14ac:dyDescent="0.25">
      <c r="B144" s="1">
        <v>12.821999999999999</v>
      </c>
      <c r="C144" s="1">
        <v>6.87</v>
      </c>
    </row>
    <row r="145" spans="2:4" x14ac:dyDescent="0.25">
      <c r="B145" s="1">
        <v>12.948</v>
      </c>
      <c r="C145" s="1">
        <v>6.91</v>
      </c>
    </row>
    <row r="146" spans="2:4" x14ac:dyDescent="0.25">
      <c r="B146" s="1">
        <v>13.074</v>
      </c>
      <c r="C146" s="1">
        <v>7.157</v>
      </c>
      <c r="D146" s="1">
        <f>AVERAGE(C146:C152)</f>
        <v>7.4461428571428572</v>
      </c>
    </row>
    <row r="147" spans="2:4" x14ac:dyDescent="0.25">
      <c r="B147" s="1">
        <v>13.2</v>
      </c>
      <c r="C147" s="1">
        <v>7.3239999999999998</v>
      </c>
    </row>
    <row r="148" spans="2:4" x14ac:dyDescent="0.25">
      <c r="B148" s="1">
        <v>13.323</v>
      </c>
      <c r="C148" s="1">
        <v>7.7130000000000001</v>
      </c>
    </row>
    <row r="149" spans="2:4" x14ac:dyDescent="0.25">
      <c r="B149" s="1">
        <v>13.476000000000001</v>
      </c>
      <c r="C149" s="1">
        <v>7.52</v>
      </c>
    </row>
    <row r="150" spans="2:4" x14ac:dyDescent="0.25">
      <c r="B150" s="1">
        <v>13.628</v>
      </c>
      <c r="C150" s="1">
        <v>7.5339999999999998</v>
      </c>
    </row>
    <row r="151" spans="2:4" x14ac:dyDescent="0.25">
      <c r="B151" s="1">
        <v>13.781000000000001</v>
      </c>
      <c r="C151" s="1">
        <v>7.5910000000000002</v>
      </c>
    </row>
    <row r="152" spans="2:4" x14ac:dyDescent="0.25">
      <c r="B152" s="1">
        <v>13.933</v>
      </c>
      <c r="C152" s="1">
        <v>7.2839999999999998</v>
      </c>
    </row>
    <row r="153" spans="2:4" x14ac:dyDescent="0.25">
      <c r="B153" s="1">
        <v>14.086</v>
      </c>
      <c r="C153" s="1">
        <v>6.9649999999999999</v>
      </c>
      <c r="D153" s="1">
        <f>AVERAGE(C153:C156)</f>
        <v>6.5229999999999997</v>
      </c>
    </row>
    <row r="154" spans="2:4" x14ac:dyDescent="0.25">
      <c r="B154" s="1">
        <v>14.238</v>
      </c>
      <c r="C154" s="1">
        <v>7.1379999999999999</v>
      </c>
    </row>
    <row r="155" spans="2:4" x14ac:dyDescent="0.25">
      <c r="B155" s="1">
        <v>14.516</v>
      </c>
      <c r="C155" s="1">
        <v>6.2389999999999999</v>
      </c>
    </row>
    <row r="156" spans="2:4" x14ac:dyDescent="0.25">
      <c r="B156" s="1">
        <v>14.794</v>
      </c>
      <c r="C156" s="1">
        <v>5.75</v>
      </c>
    </row>
    <row r="157" spans="2:4" x14ac:dyDescent="0.25">
      <c r="B157" s="1">
        <v>15.071999999999999</v>
      </c>
      <c r="C157" s="1">
        <v>6.0890000000000004</v>
      </c>
      <c r="D157" s="1">
        <f>AVERAGE(C157:C161)</f>
        <v>5.5809999999999995</v>
      </c>
    </row>
    <row r="158" spans="2:4" x14ac:dyDescent="0.25">
      <c r="B158" s="1">
        <v>15.349</v>
      </c>
      <c r="C158" s="1">
        <v>5.8170000000000002</v>
      </c>
    </row>
    <row r="159" spans="2:4" x14ac:dyDescent="0.25">
      <c r="B159" s="1">
        <v>15.627000000000001</v>
      </c>
      <c r="C159" s="1">
        <v>5.2649999999999997</v>
      </c>
    </row>
    <row r="160" spans="2:4" x14ac:dyDescent="0.25">
      <c r="B160" s="1">
        <v>15.904999999999999</v>
      </c>
      <c r="C160" s="1">
        <v>5.1470000000000002</v>
      </c>
    </row>
    <row r="161" spans="2:4" x14ac:dyDescent="0.25">
      <c r="B161" s="1">
        <v>15.978</v>
      </c>
      <c r="C161" s="1">
        <v>5.5869999999999997</v>
      </c>
    </row>
    <row r="162" spans="2:4" x14ac:dyDescent="0.25">
      <c r="B162" s="1">
        <v>16.05</v>
      </c>
      <c r="C162" s="1">
        <v>5.4669999999999996</v>
      </c>
      <c r="D162" s="1">
        <f>AVERAGE(C162:C168)</f>
        <v>5.2239999999999993</v>
      </c>
    </row>
    <row r="163" spans="2:4" x14ac:dyDescent="0.25">
      <c r="B163" s="1">
        <v>16.123000000000001</v>
      </c>
      <c r="C163" s="1">
        <v>5.2539999999999996</v>
      </c>
    </row>
    <row r="164" spans="2:4" x14ac:dyDescent="0.25">
      <c r="B164" s="1">
        <v>16.225000000000001</v>
      </c>
      <c r="C164" s="1">
        <v>4.5259999999999998</v>
      </c>
    </row>
    <row r="165" spans="2:4" x14ac:dyDescent="0.25">
      <c r="B165" s="1">
        <v>16.353999999999999</v>
      </c>
      <c r="C165" s="1">
        <v>4.9340000000000002</v>
      </c>
    </row>
    <row r="166" spans="2:4" x14ac:dyDescent="0.25">
      <c r="B166" s="1">
        <v>16.614000000000001</v>
      </c>
      <c r="C166" s="1">
        <v>4.8259999999999996</v>
      </c>
    </row>
    <row r="167" spans="2:4" x14ac:dyDescent="0.25">
      <c r="B167" s="1">
        <v>16.742999999999999</v>
      </c>
      <c r="C167" s="1">
        <v>6.07</v>
      </c>
    </row>
    <row r="168" spans="2:4" x14ac:dyDescent="0.25">
      <c r="B168" s="1">
        <v>16.937000000000001</v>
      </c>
      <c r="C168" s="1">
        <v>5.4909999999999997</v>
      </c>
    </row>
    <row r="169" spans="2:4" x14ac:dyDescent="0.25">
      <c r="B169" s="1">
        <v>17.134</v>
      </c>
      <c r="C169" s="1">
        <v>5.3579999999999997</v>
      </c>
      <c r="D169" s="1">
        <f>AVERAGE(C169:C173)</f>
        <v>5.4836</v>
      </c>
    </row>
    <row r="170" spans="2:4" x14ac:dyDescent="0.25">
      <c r="B170" s="1">
        <v>17.332000000000001</v>
      </c>
      <c r="C170" s="1">
        <v>5.5670000000000002</v>
      </c>
    </row>
    <row r="171" spans="2:4" x14ac:dyDescent="0.25">
      <c r="B171" s="1">
        <v>17.53</v>
      </c>
      <c r="C171" s="1">
        <v>5.5810000000000004</v>
      </c>
    </row>
    <row r="172" spans="2:4" x14ac:dyDescent="0.25">
      <c r="B172" s="1">
        <v>17.727</v>
      </c>
      <c r="C172" s="1">
        <v>5.3460000000000001</v>
      </c>
    </row>
    <row r="173" spans="2:4" x14ac:dyDescent="0.25">
      <c r="B173" s="1">
        <v>17.925000000000001</v>
      </c>
      <c r="C173" s="1">
        <v>5.5659999999999998</v>
      </c>
    </row>
    <row r="174" spans="2:4" x14ac:dyDescent="0.25">
      <c r="B174" s="1">
        <v>18.122</v>
      </c>
      <c r="C174" s="1">
        <v>5.3410000000000002</v>
      </c>
      <c r="D174" s="1">
        <f>AVERAGE(C174:C178)</f>
        <v>5.4433999999999996</v>
      </c>
    </row>
    <row r="175" spans="2:4" x14ac:dyDescent="0.25">
      <c r="B175" s="1">
        <v>18.32</v>
      </c>
      <c r="C175" s="1">
        <v>5.6619999999999999</v>
      </c>
    </row>
    <row r="176" spans="2:4" x14ac:dyDescent="0.25">
      <c r="B176" s="1">
        <v>18.518000000000001</v>
      </c>
      <c r="C176" s="1">
        <v>5.3230000000000004</v>
      </c>
    </row>
    <row r="177" spans="2:4" x14ac:dyDescent="0.25">
      <c r="B177" s="1">
        <v>18.715</v>
      </c>
      <c r="C177" s="1">
        <v>5.5030000000000001</v>
      </c>
    </row>
    <row r="178" spans="2:4" x14ac:dyDescent="0.25">
      <c r="B178" s="1">
        <v>18.913</v>
      </c>
      <c r="C178" s="1">
        <v>5.3879999999999999</v>
      </c>
    </row>
    <row r="179" spans="2:4" x14ac:dyDescent="0.25">
      <c r="B179" s="1">
        <v>19.111000000000001</v>
      </c>
      <c r="C179" s="1">
        <v>5.2770000000000001</v>
      </c>
      <c r="D179" s="1">
        <f>AVERAGE(C179:C183)</f>
        <v>5.3916000000000004</v>
      </c>
    </row>
    <row r="180" spans="2:4" x14ac:dyDescent="0.25">
      <c r="B180" s="1">
        <v>19.308</v>
      </c>
      <c r="C180" s="1">
        <v>5.37</v>
      </c>
    </row>
    <row r="181" spans="2:4" x14ac:dyDescent="0.25">
      <c r="B181" s="1">
        <v>19.506</v>
      </c>
      <c r="C181" s="1">
        <v>5.407</v>
      </c>
    </row>
    <row r="182" spans="2:4" x14ac:dyDescent="0.25">
      <c r="B182" s="1">
        <v>19.704000000000001</v>
      </c>
      <c r="C182" s="1">
        <v>5.54</v>
      </c>
    </row>
    <row r="183" spans="2:4" x14ac:dyDescent="0.25">
      <c r="B183" s="1">
        <v>19.901</v>
      </c>
      <c r="C183" s="1">
        <v>5.3639999999999999</v>
      </c>
    </row>
    <row r="184" spans="2:4" x14ac:dyDescent="0.25">
      <c r="B184" s="1">
        <v>20.099</v>
      </c>
      <c r="C184" s="1">
        <v>5.4249999999999998</v>
      </c>
      <c r="D184" s="1">
        <f>AVERAGE(C184:C188)</f>
        <v>5.3400000000000007</v>
      </c>
    </row>
    <row r="185" spans="2:4" x14ac:dyDescent="0.25">
      <c r="B185" s="1">
        <v>20.295999999999999</v>
      </c>
      <c r="C185" s="1">
        <v>5.2709999999999999</v>
      </c>
    </row>
    <row r="186" spans="2:4" x14ac:dyDescent="0.25">
      <c r="B186" s="1">
        <v>20.494</v>
      </c>
      <c r="C186" s="1">
        <v>5.3280000000000003</v>
      </c>
    </row>
    <row r="187" spans="2:4" x14ac:dyDescent="0.25">
      <c r="B187" s="1">
        <v>20.692</v>
      </c>
      <c r="C187" s="1">
        <v>5.0609999999999999</v>
      </c>
    </row>
    <row r="188" spans="2:4" x14ac:dyDescent="0.25">
      <c r="B188" s="1">
        <v>20.888999999999999</v>
      </c>
      <c r="C188" s="1">
        <v>5.6150000000000002</v>
      </c>
    </row>
    <row r="189" spans="2:4" x14ac:dyDescent="0.25">
      <c r="B189" s="1">
        <v>21.087</v>
      </c>
      <c r="C189" s="1">
        <v>5.2629999999999999</v>
      </c>
      <c r="D189" s="1">
        <f>AVERAGE(C189:C193)</f>
        <v>5.4371999999999998</v>
      </c>
    </row>
    <row r="190" spans="2:4" x14ac:dyDescent="0.25">
      <c r="B190" s="1">
        <v>21.285</v>
      </c>
      <c r="C190" s="1">
        <v>5.6109999999999998</v>
      </c>
    </row>
    <row r="191" spans="2:4" x14ac:dyDescent="0.25">
      <c r="B191" s="1">
        <v>21.486000000000001</v>
      </c>
      <c r="C191" s="1">
        <v>5.2169999999999996</v>
      </c>
    </row>
    <row r="192" spans="2:4" x14ac:dyDescent="0.25">
      <c r="B192" s="1">
        <v>21.687000000000001</v>
      </c>
      <c r="C192" s="1">
        <v>5.7770000000000001</v>
      </c>
    </row>
    <row r="193" spans="2:4" x14ac:dyDescent="0.25">
      <c r="B193" s="1">
        <v>21.888000000000002</v>
      </c>
      <c r="C193" s="1">
        <v>5.3179999999999996</v>
      </c>
    </row>
    <row r="194" spans="2:4" x14ac:dyDescent="0.25">
      <c r="B194" s="1">
        <v>22.289000000000001</v>
      </c>
      <c r="C194" s="1">
        <v>5.53</v>
      </c>
      <c r="D194" s="1">
        <f>AVERAGE(C194:C196)</f>
        <v>5.1076666666666668</v>
      </c>
    </row>
    <row r="195" spans="2:4" x14ac:dyDescent="0.25">
      <c r="B195" s="1">
        <v>22.49</v>
      </c>
      <c r="C195" s="1">
        <v>4.774</v>
      </c>
    </row>
    <row r="196" spans="2:4" x14ac:dyDescent="0.25">
      <c r="B196" s="1">
        <v>22.69</v>
      </c>
      <c r="C196" s="1">
        <v>5.0190000000000001</v>
      </c>
    </row>
    <row r="197" spans="2:4" x14ac:dyDescent="0.25">
      <c r="B197" s="1">
        <v>23.091000000000001</v>
      </c>
      <c r="C197" s="1">
        <v>4.8959999999999999</v>
      </c>
      <c r="D197" s="1">
        <f>AVERAGE(C197:C200)</f>
        <v>4.6567499999999997</v>
      </c>
    </row>
    <row r="198" spans="2:4" x14ac:dyDescent="0.25">
      <c r="B198" s="1">
        <v>23.292000000000002</v>
      </c>
      <c r="C198" s="1">
        <v>4.7060000000000004</v>
      </c>
    </row>
    <row r="199" spans="2:4" x14ac:dyDescent="0.25">
      <c r="B199" s="1">
        <v>23.492999999999999</v>
      </c>
      <c r="C199" s="1">
        <v>4.5869999999999997</v>
      </c>
    </row>
    <row r="200" spans="2:4" x14ac:dyDescent="0.25">
      <c r="B200" s="1">
        <v>23.9</v>
      </c>
      <c r="C200" s="1">
        <v>4.4379999999999997</v>
      </c>
    </row>
    <row r="201" spans="2:4" x14ac:dyDescent="0.25">
      <c r="B201" s="1">
        <v>24.157</v>
      </c>
      <c r="C201" s="1">
        <v>4.4279999999999999</v>
      </c>
      <c r="D201" s="1">
        <f>AVERAGE(C201:C203)</f>
        <v>4.8326666666666673</v>
      </c>
    </row>
    <row r="202" spans="2:4" x14ac:dyDescent="0.25">
      <c r="B202" s="1">
        <v>24.414000000000001</v>
      </c>
      <c r="C202" s="1">
        <v>5.0940000000000003</v>
      </c>
    </row>
    <row r="203" spans="2:4" x14ac:dyDescent="0.25">
      <c r="B203" s="1">
        <v>24.928999999999998</v>
      </c>
      <c r="C203" s="1">
        <v>4.976</v>
      </c>
    </row>
    <row r="204" spans="2:4" x14ac:dyDescent="0.25">
      <c r="B204" s="1">
        <v>25.186</v>
      </c>
      <c r="C204" s="1">
        <v>5.5039999999999996</v>
      </c>
      <c r="D204" s="1">
        <f>AVERAGE(C204:C206)</f>
        <v>5.5103333333333326</v>
      </c>
    </row>
    <row r="205" spans="2:4" x14ac:dyDescent="0.25">
      <c r="B205" s="1">
        <v>25.443000000000001</v>
      </c>
      <c r="C205" s="1">
        <v>5.2560000000000002</v>
      </c>
    </row>
    <row r="206" spans="2:4" x14ac:dyDescent="0.25">
      <c r="B206" s="1">
        <v>25.957999999999998</v>
      </c>
      <c r="C206" s="1">
        <v>5.7709999999999999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5"/>
  <sheetViews>
    <sheetView topLeftCell="J1" workbookViewId="0">
      <selection activeCell="F1" sqref="F1"/>
    </sheetView>
  </sheetViews>
  <sheetFormatPr baseColWidth="10" defaultRowHeight="15" x14ac:dyDescent="0.25"/>
  <cols>
    <col min="1" max="31" width="11.42578125" style="1"/>
    <col min="32" max="33" width="11.42578125" style="2"/>
    <col min="34" max="16384" width="11.42578125" style="1"/>
  </cols>
  <sheetData>
    <row r="1" spans="1:33" x14ac:dyDescent="0.25">
      <c r="B1" s="1" t="s">
        <v>18</v>
      </c>
      <c r="F1" s="1" t="s">
        <v>20</v>
      </c>
      <c r="J1" s="1" t="s">
        <v>19</v>
      </c>
      <c r="N1" s="1" t="s">
        <v>78</v>
      </c>
      <c r="S1" s="1" t="s">
        <v>21</v>
      </c>
      <c r="U1" s="1" t="s">
        <v>17</v>
      </c>
      <c r="W1" s="1" t="s">
        <v>20</v>
      </c>
      <c r="Y1" s="1" t="s">
        <v>19</v>
      </c>
      <c r="AA1" t="s">
        <v>78</v>
      </c>
      <c r="AB1"/>
      <c r="AC1" s="2"/>
      <c r="AD1" s="2"/>
      <c r="AF1" s="1"/>
      <c r="AG1" s="1"/>
    </row>
    <row r="2" spans="1:33" x14ac:dyDescent="0.25">
      <c r="A2" s="2"/>
      <c r="B2" s="2" t="s">
        <v>62</v>
      </c>
      <c r="C2" s="2"/>
      <c r="D2" s="2"/>
      <c r="E2" s="2"/>
      <c r="F2" s="2" t="s">
        <v>63</v>
      </c>
      <c r="G2" s="2"/>
      <c r="H2" s="2"/>
      <c r="I2" s="2"/>
      <c r="J2" s="2" t="s">
        <v>63</v>
      </c>
      <c r="K2" s="2"/>
      <c r="L2" s="2"/>
      <c r="M2" s="2"/>
      <c r="N2" s="2" t="s">
        <v>59</v>
      </c>
      <c r="AA2"/>
      <c r="AB2"/>
      <c r="AC2" s="2"/>
      <c r="AD2" s="2"/>
      <c r="AF2" s="1"/>
      <c r="AG2" s="1"/>
    </row>
    <row r="3" spans="1:33" x14ac:dyDescent="0.25">
      <c r="B3" s="1" t="s">
        <v>2</v>
      </c>
      <c r="C3" s="1" t="s">
        <v>3</v>
      </c>
      <c r="D3" s="1" t="s">
        <v>4</v>
      </c>
      <c r="F3" s="1" t="s">
        <v>2</v>
      </c>
      <c r="G3" s="1" t="s">
        <v>3</v>
      </c>
      <c r="H3" s="1" t="s">
        <v>4</v>
      </c>
      <c r="J3" s="1" t="s">
        <v>2</v>
      </c>
      <c r="K3" s="1" t="s">
        <v>3</v>
      </c>
      <c r="L3" s="1" t="s">
        <v>4</v>
      </c>
      <c r="N3" s="1" t="s">
        <v>6</v>
      </c>
      <c r="O3" s="1" t="s">
        <v>3</v>
      </c>
      <c r="P3" s="1" t="s">
        <v>4</v>
      </c>
      <c r="T3" s="1" t="s">
        <v>2</v>
      </c>
      <c r="U3" s="1" t="s">
        <v>1</v>
      </c>
      <c r="V3" s="1" t="s">
        <v>52</v>
      </c>
      <c r="W3" s="1" t="s">
        <v>1</v>
      </c>
      <c r="X3" s="1" t="s">
        <v>52</v>
      </c>
      <c r="Y3" s="1" t="s">
        <v>1</v>
      </c>
      <c r="Z3" s="1" t="s">
        <v>52</v>
      </c>
      <c r="AA3" t="s">
        <v>1</v>
      </c>
      <c r="AB3" t="s">
        <v>53</v>
      </c>
      <c r="AC3" s="2" t="s">
        <v>12</v>
      </c>
      <c r="AD3" s="2" t="s">
        <v>13</v>
      </c>
      <c r="AF3" s="1"/>
      <c r="AG3" s="1"/>
    </row>
    <row r="4" spans="1:33" x14ac:dyDescent="0.25">
      <c r="B4" s="1">
        <v>0.25</v>
      </c>
      <c r="C4" s="1">
        <v>9</v>
      </c>
      <c r="D4" s="1">
        <v>8.4749999999999996</v>
      </c>
      <c r="F4" s="1">
        <v>2.02</v>
      </c>
      <c r="G4" s="1">
        <v>8.44</v>
      </c>
      <c r="J4" s="1">
        <v>16.297999999999998</v>
      </c>
      <c r="K4" s="1">
        <v>7.42</v>
      </c>
      <c r="N4" s="1">
        <v>6</v>
      </c>
      <c r="O4" s="1">
        <v>8.31</v>
      </c>
      <c r="T4" s="1">
        <v>0.5</v>
      </c>
      <c r="U4" s="1">
        <v>8.4749999999999996</v>
      </c>
      <c r="V4" s="1">
        <f>U4-8.16</f>
        <v>0.3149999999999995</v>
      </c>
      <c r="AA4"/>
      <c r="AB4"/>
      <c r="AC4" s="2">
        <f>AVERAGE(V4,X4,Z4,AB4)</f>
        <v>0.3149999999999995</v>
      </c>
      <c r="AD4" s="2"/>
      <c r="AF4" s="1"/>
      <c r="AG4" s="1"/>
    </row>
    <row r="5" spans="1:33" x14ac:dyDescent="0.25">
      <c r="B5" s="1">
        <v>0.5</v>
      </c>
      <c r="C5" s="1">
        <v>8.4</v>
      </c>
      <c r="F5" s="1">
        <v>5.16</v>
      </c>
      <c r="G5" s="1">
        <v>8.67</v>
      </c>
      <c r="J5" s="1">
        <v>18</v>
      </c>
      <c r="K5" s="1">
        <v>6.89</v>
      </c>
      <c r="N5" s="1">
        <v>7.3440000000000003</v>
      </c>
      <c r="O5" s="1">
        <v>8.14</v>
      </c>
      <c r="P5" s="1">
        <v>8.2349999999999994</v>
      </c>
      <c r="T5" s="1">
        <v>1.5</v>
      </c>
      <c r="U5" s="1">
        <v>7.9000000000000012</v>
      </c>
      <c r="V5" s="1">
        <f t="shared" ref="V5:V27" si="0">U5-8.16</f>
        <v>-0.2599999999999989</v>
      </c>
      <c r="AA5"/>
      <c r="AB5"/>
      <c r="AC5" s="2">
        <f t="shared" ref="AC5:AC29" si="1">AVERAGE(V5,X5,Z5,AB5)</f>
        <v>-0.2599999999999989</v>
      </c>
      <c r="AD5" s="2"/>
      <c r="AF5" s="1"/>
      <c r="AG5" s="1"/>
    </row>
    <row r="6" spans="1:33" x14ac:dyDescent="0.25">
      <c r="B6" s="1">
        <v>0.75</v>
      </c>
      <c r="C6" s="1">
        <v>8.1</v>
      </c>
      <c r="F6" s="1">
        <v>7.24</v>
      </c>
      <c r="G6" s="1">
        <v>8.8699999999999992</v>
      </c>
      <c r="H6" s="1">
        <v>8.7049999999999983</v>
      </c>
      <c r="J6" s="1">
        <v>19.702000000000002</v>
      </c>
      <c r="K6" s="1">
        <v>7.6</v>
      </c>
      <c r="N6" s="1">
        <v>7.9039999999999999</v>
      </c>
      <c r="O6" s="1">
        <v>8.33</v>
      </c>
      <c r="T6" s="1">
        <v>2.5</v>
      </c>
      <c r="U6" s="1">
        <v>8.2166666666666668</v>
      </c>
      <c r="V6" s="1">
        <f t="shared" si="0"/>
        <v>5.6666666666666643E-2</v>
      </c>
      <c r="W6" s="1">
        <v>8.44</v>
      </c>
      <c r="X6" s="1">
        <f>W6-8.16</f>
        <v>0.27999999999999936</v>
      </c>
      <c r="AA6"/>
      <c r="AB6"/>
      <c r="AC6" s="2">
        <f t="shared" si="1"/>
        <v>0.168333333333333</v>
      </c>
      <c r="AD6" s="2">
        <f>_xlfn.STDEV.P(Z6,X6,V6,AB6)</f>
        <v>0.11166666666666634</v>
      </c>
      <c r="AF6" s="1"/>
      <c r="AG6" s="1"/>
    </row>
    <row r="7" spans="1:33" x14ac:dyDescent="0.25">
      <c r="B7" s="1">
        <v>0.97</v>
      </c>
      <c r="C7" s="1">
        <v>8.4</v>
      </c>
      <c r="F7" s="1">
        <v>7.93</v>
      </c>
      <c r="G7" s="1">
        <v>8.5399999999999991</v>
      </c>
      <c r="J7" s="1">
        <v>21.4057</v>
      </c>
      <c r="K7" s="1">
        <v>7.44</v>
      </c>
      <c r="N7" s="1">
        <v>9.2479999999999993</v>
      </c>
      <c r="O7" s="1">
        <v>7.77</v>
      </c>
      <c r="T7" s="1">
        <v>3.5</v>
      </c>
      <c r="U7" s="1">
        <v>8.3000000000000007</v>
      </c>
      <c r="V7" s="1">
        <f t="shared" si="0"/>
        <v>0.14000000000000057</v>
      </c>
      <c r="AA7"/>
      <c r="AB7"/>
      <c r="AC7" s="2">
        <f t="shared" si="1"/>
        <v>0.14000000000000057</v>
      </c>
      <c r="AD7" s="2"/>
      <c r="AF7" s="1"/>
      <c r="AG7" s="1"/>
    </row>
    <row r="8" spans="1:33" x14ac:dyDescent="0.25">
      <c r="B8" s="1">
        <v>1.19</v>
      </c>
      <c r="C8" s="1">
        <v>7.7</v>
      </c>
      <c r="D8" s="1">
        <v>7.9000000000000012</v>
      </c>
      <c r="F8" s="1">
        <v>10.69</v>
      </c>
      <c r="G8" s="1">
        <v>9.66</v>
      </c>
      <c r="J8" s="1">
        <v>24.8096</v>
      </c>
      <c r="K8" s="1">
        <v>6.98</v>
      </c>
      <c r="N8" s="1">
        <v>10.816000000000001</v>
      </c>
      <c r="O8" s="1">
        <v>7.99</v>
      </c>
      <c r="T8" s="1">
        <v>4.5</v>
      </c>
      <c r="U8" s="1">
        <v>8.5333333333333332</v>
      </c>
      <c r="V8" s="1">
        <f t="shared" si="0"/>
        <v>0.37333333333333307</v>
      </c>
      <c r="AA8"/>
      <c r="AB8"/>
      <c r="AC8" s="2">
        <f t="shared" si="1"/>
        <v>0.37333333333333307</v>
      </c>
      <c r="AD8" s="2"/>
      <c r="AF8" s="1"/>
      <c r="AG8" s="1"/>
    </row>
    <row r="9" spans="1:33" x14ac:dyDescent="0.25">
      <c r="B9" s="1">
        <v>1.42</v>
      </c>
      <c r="C9" s="1">
        <v>7.9</v>
      </c>
      <c r="F9" s="1">
        <v>13.88</v>
      </c>
      <c r="G9" s="1">
        <v>9.06</v>
      </c>
      <c r="N9" s="1">
        <v>11.6</v>
      </c>
      <c r="O9" s="1">
        <v>6.45</v>
      </c>
      <c r="T9" s="1">
        <v>5.5</v>
      </c>
      <c r="U9" s="1">
        <v>8.65</v>
      </c>
      <c r="V9" s="1">
        <f t="shared" si="0"/>
        <v>0.49000000000000021</v>
      </c>
      <c r="W9" s="1">
        <v>8.67</v>
      </c>
      <c r="X9" s="1">
        <f t="shared" ref="X9:X28" si="2">W9-8.16</f>
        <v>0.50999999999999979</v>
      </c>
      <c r="AA9"/>
      <c r="AB9"/>
      <c r="AC9" s="2">
        <f t="shared" si="1"/>
        <v>0.5</v>
      </c>
      <c r="AD9" s="2">
        <f t="shared" ref="AD9:AD28" si="3">_xlfn.STDEV.P(Z9,X9,V9,AB9)</f>
        <v>9.9999999999997868E-3</v>
      </c>
      <c r="AF9" s="1"/>
      <c r="AG9" s="1"/>
    </row>
    <row r="10" spans="1:33" x14ac:dyDescent="0.25">
      <c r="B10" s="1">
        <v>1.64</v>
      </c>
      <c r="C10" s="1">
        <v>8.1</v>
      </c>
      <c r="F10" s="1">
        <v>15.66</v>
      </c>
      <c r="G10" s="1">
        <v>9.01</v>
      </c>
      <c r="N10" s="1">
        <v>13.543699999999999</v>
      </c>
      <c r="O10" s="1">
        <v>6.54</v>
      </c>
      <c r="T10" s="1">
        <v>6.5</v>
      </c>
      <c r="U10" s="1">
        <v>8.4</v>
      </c>
      <c r="V10" s="1">
        <f t="shared" si="0"/>
        <v>0.24000000000000021</v>
      </c>
      <c r="AA10">
        <v>8.31</v>
      </c>
      <c r="AB10">
        <f>AA10-7.12</f>
        <v>1.1900000000000004</v>
      </c>
      <c r="AC10" s="2">
        <f t="shared" si="1"/>
        <v>0.7150000000000003</v>
      </c>
      <c r="AD10" s="2">
        <f t="shared" si="3"/>
        <v>0.47500000000000009</v>
      </c>
      <c r="AF10" s="1"/>
      <c r="AG10" s="1"/>
    </row>
    <row r="11" spans="1:33" x14ac:dyDescent="0.25">
      <c r="B11" s="1">
        <v>2.09</v>
      </c>
      <c r="C11" s="1">
        <v>7.7</v>
      </c>
      <c r="D11" s="1">
        <v>8.2166666666666668</v>
      </c>
      <c r="F11" s="1">
        <v>17.21</v>
      </c>
      <c r="G11" s="1">
        <v>7.13</v>
      </c>
      <c r="N11" s="1">
        <v>15.664099999999999</v>
      </c>
      <c r="O11" s="1">
        <v>6.56</v>
      </c>
      <c r="T11" s="1">
        <v>7.5</v>
      </c>
      <c r="U11" s="1">
        <v>9.0666666666666664</v>
      </c>
      <c r="V11" s="1">
        <f t="shared" si="0"/>
        <v>0.90666666666666629</v>
      </c>
      <c r="W11" s="1">
        <v>8.7049999999999983</v>
      </c>
      <c r="X11" s="1">
        <f t="shared" si="2"/>
        <v>0.54499999999999815</v>
      </c>
      <c r="AA11">
        <v>8.2349999999999994</v>
      </c>
      <c r="AB11">
        <f>AA11-7.12</f>
        <v>1.1149999999999993</v>
      </c>
      <c r="AC11" s="2">
        <f t="shared" si="1"/>
        <v>0.85555555555555463</v>
      </c>
      <c r="AD11" s="2">
        <f t="shared" si="3"/>
        <v>0.23549134344919423</v>
      </c>
      <c r="AF11" s="1"/>
      <c r="AG11" s="1"/>
    </row>
    <row r="12" spans="1:33" x14ac:dyDescent="0.25">
      <c r="B12" s="1">
        <v>2.3199999999999998</v>
      </c>
      <c r="C12" s="1">
        <v>8.1999999999999993</v>
      </c>
      <c r="F12" s="1">
        <v>19.22</v>
      </c>
      <c r="G12" s="1">
        <v>7.64</v>
      </c>
      <c r="N12" s="1">
        <v>17.0777</v>
      </c>
      <c r="O12" s="1">
        <v>7.03</v>
      </c>
      <c r="T12" s="1">
        <v>8.5</v>
      </c>
      <c r="U12" s="1">
        <v>8.9749999999999996</v>
      </c>
      <c r="V12" s="1">
        <f t="shared" si="0"/>
        <v>0.8149999999999995</v>
      </c>
      <c r="AA12"/>
      <c r="AB12"/>
      <c r="AC12" s="2">
        <f t="shared" si="1"/>
        <v>0.8149999999999995</v>
      </c>
      <c r="AD12" s="2"/>
      <c r="AF12" s="1"/>
      <c r="AG12" s="1"/>
    </row>
    <row r="13" spans="1:33" x14ac:dyDescent="0.25">
      <c r="B13" s="1">
        <v>2.54</v>
      </c>
      <c r="C13" s="1">
        <v>8.4</v>
      </c>
      <c r="F13" s="1">
        <v>20.77</v>
      </c>
      <c r="G13" s="1">
        <v>7.49</v>
      </c>
      <c r="N13" s="1">
        <v>18.8447</v>
      </c>
      <c r="O13" s="1">
        <v>6.86</v>
      </c>
      <c r="T13" s="1">
        <v>9.5</v>
      </c>
      <c r="U13" s="1">
        <v>9.2999999999999989</v>
      </c>
      <c r="V13" s="1">
        <f t="shared" si="0"/>
        <v>1.1399999999999988</v>
      </c>
      <c r="AA13">
        <v>7.77</v>
      </c>
      <c r="AB13">
        <f>AA13-7.12</f>
        <v>0.64999999999999947</v>
      </c>
      <c r="AC13" s="2">
        <f t="shared" si="1"/>
        <v>0.89499999999999913</v>
      </c>
      <c r="AD13" s="2">
        <f t="shared" si="3"/>
        <v>0.24499999999999977</v>
      </c>
      <c r="AF13" s="1"/>
      <c r="AG13" s="1"/>
    </row>
    <row r="14" spans="1:33" x14ac:dyDescent="0.25">
      <c r="B14" s="1">
        <v>2.77</v>
      </c>
      <c r="C14" s="1">
        <v>8.1</v>
      </c>
      <c r="F14" s="1">
        <v>22.16</v>
      </c>
      <c r="G14" s="1">
        <v>7.08</v>
      </c>
      <c r="N14" s="1">
        <v>20.611699999999999</v>
      </c>
      <c r="O14" s="1">
        <v>7.14</v>
      </c>
      <c r="T14" s="1">
        <v>10.5</v>
      </c>
      <c r="U14" s="1">
        <v>9.5</v>
      </c>
      <c r="V14" s="1">
        <f t="shared" si="0"/>
        <v>1.3399999999999999</v>
      </c>
      <c r="W14" s="1">
        <v>9.66</v>
      </c>
      <c r="X14" s="1">
        <f t="shared" si="2"/>
        <v>1.5</v>
      </c>
      <c r="AA14">
        <v>7.99</v>
      </c>
      <c r="AB14">
        <f>AA14-7.12</f>
        <v>0.87000000000000011</v>
      </c>
      <c r="AC14" s="2">
        <f t="shared" si="1"/>
        <v>1.2366666666666666</v>
      </c>
      <c r="AD14" s="2">
        <f t="shared" si="3"/>
        <v>0.26737406173540629</v>
      </c>
      <c r="AF14" s="1"/>
      <c r="AG14" s="1"/>
    </row>
    <row r="15" spans="1:33" x14ac:dyDescent="0.25">
      <c r="B15" s="1">
        <v>2.99</v>
      </c>
      <c r="C15" s="1">
        <v>8.6</v>
      </c>
      <c r="F15" s="1">
        <v>24.39</v>
      </c>
      <c r="G15" s="1">
        <v>7.12</v>
      </c>
      <c r="N15" s="1">
        <v>22.378599999999999</v>
      </c>
      <c r="O15" s="1">
        <v>7.15</v>
      </c>
      <c r="T15" s="1">
        <v>11.5</v>
      </c>
      <c r="U15" s="1">
        <v>9.1</v>
      </c>
      <c r="V15" s="1">
        <f t="shared" si="0"/>
        <v>0.9399999999999995</v>
      </c>
      <c r="AA15">
        <v>6.45</v>
      </c>
      <c r="AB15">
        <f>AA15-7.12</f>
        <v>-0.66999999999999993</v>
      </c>
      <c r="AC15" s="2">
        <f t="shared" si="1"/>
        <v>0.13499999999999979</v>
      </c>
      <c r="AD15" s="2">
        <f t="shared" si="3"/>
        <v>0.80499999999999972</v>
      </c>
      <c r="AF15" s="1"/>
      <c r="AG15" s="1"/>
    </row>
    <row r="16" spans="1:33" x14ac:dyDescent="0.25">
      <c r="B16" s="1">
        <v>3.55</v>
      </c>
      <c r="C16" s="1">
        <v>8.3000000000000007</v>
      </c>
      <c r="F16" s="1">
        <v>26.62</v>
      </c>
      <c r="G16" s="1">
        <v>7.5</v>
      </c>
      <c r="N16" s="1">
        <v>24.498999999999999</v>
      </c>
      <c r="O16" s="1">
        <v>6.53</v>
      </c>
      <c r="T16" s="1">
        <v>12.5</v>
      </c>
      <c r="U16" s="1">
        <v>8.2750000000000004</v>
      </c>
      <c r="V16" s="1">
        <f t="shared" si="0"/>
        <v>0.11500000000000021</v>
      </c>
      <c r="AA16"/>
      <c r="AB16"/>
      <c r="AC16" s="2">
        <f t="shared" si="1"/>
        <v>0.11500000000000021</v>
      </c>
      <c r="AD16" s="2"/>
      <c r="AF16" s="1"/>
      <c r="AG16" s="1"/>
    </row>
    <row r="17" spans="2:33" x14ac:dyDescent="0.25">
      <c r="B17" s="1">
        <v>4.2300000000000004</v>
      </c>
      <c r="C17" s="1">
        <v>8.1999999999999993</v>
      </c>
      <c r="D17" s="1">
        <v>8.5333333333333332</v>
      </c>
      <c r="N17" s="1">
        <v>25.912600000000001</v>
      </c>
      <c r="O17" s="1">
        <v>6.7</v>
      </c>
      <c r="T17" s="1">
        <v>13.5</v>
      </c>
      <c r="U17" s="1">
        <v>8.6499999999999986</v>
      </c>
      <c r="V17" s="1">
        <f t="shared" si="0"/>
        <v>0.48999999999999844</v>
      </c>
      <c r="W17" s="1">
        <v>9.06</v>
      </c>
      <c r="X17" s="1">
        <f t="shared" si="2"/>
        <v>0.90000000000000036</v>
      </c>
      <c r="AA17">
        <v>6.54</v>
      </c>
      <c r="AB17">
        <f>AA17-7.12</f>
        <v>-0.58000000000000007</v>
      </c>
      <c r="AC17" s="2">
        <f t="shared" si="1"/>
        <v>0.26999999999999957</v>
      </c>
      <c r="AD17" s="2">
        <f t="shared" si="3"/>
        <v>0.62391238701172347</v>
      </c>
      <c r="AF17" s="1"/>
      <c r="AG17" s="1"/>
    </row>
    <row r="18" spans="2:33" x14ac:dyDescent="0.25">
      <c r="B18" s="1">
        <v>4.57</v>
      </c>
      <c r="C18" s="1">
        <v>8.9</v>
      </c>
      <c r="T18" s="1">
        <v>14.5</v>
      </c>
      <c r="U18" s="1">
        <v>8.2666666666666675</v>
      </c>
      <c r="V18" s="1">
        <f t="shared" si="0"/>
        <v>0.10666666666666735</v>
      </c>
      <c r="AA18"/>
      <c r="AB18"/>
      <c r="AC18" s="2">
        <f t="shared" si="1"/>
        <v>0.10666666666666735</v>
      </c>
      <c r="AD18" s="2"/>
      <c r="AF18" s="1"/>
      <c r="AG18" s="1"/>
    </row>
    <row r="19" spans="2:33" x14ac:dyDescent="0.25">
      <c r="B19" s="1">
        <v>4.91</v>
      </c>
      <c r="C19" s="1">
        <v>8.5</v>
      </c>
      <c r="T19" s="1">
        <v>15.5</v>
      </c>
      <c r="U19" s="1">
        <v>6.9249999999999998</v>
      </c>
      <c r="V19" s="1">
        <f t="shared" si="0"/>
        <v>-1.2350000000000003</v>
      </c>
      <c r="AA19">
        <v>6.56</v>
      </c>
      <c r="AB19">
        <f>AA19-7.12</f>
        <v>-0.5600000000000005</v>
      </c>
      <c r="AC19" s="2">
        <f t="shared" si="1"/>
        <v>-0.89750000000000041</v>
      </c>
      <c r="AD19" s="2">
        <f t="shared" si="3"/>
        <v>0.3374999999999998</v>
      </c>
      <c r="AF19" s="1"/>
      <c r="AG19" s="1"/>
    </row>
    <row r="20" spans="2:33" x14ac:dyDescent="0.25">
      <c r="B20" s="1">
        <v>5.24</v>
      </c>
      <c r="C20" s="1">
        <v>8.8000000000000007</v>
      </c>
      <c r="D20" s="1">
        <v>8.65</v>
      </c>
      <c r="T20" s="1">
        <v>16.5</v>
      </c>
      <c r="U20" s="1">
        <v>6.3</v>
      </c>
      <c r="V20" s="1">
        <f t="shared" si="0"/>
        <v>-1.8600000000000003</v>
      </c>
      <c r="W20" s="1">
        <v>9.01</v>
      </c>
      <c r="X20" s="1">
        <f t="shared" si="2"/>
        <v>0.84999999999999964</v>
      </c>
      <c r="Y20" s="1">
        <v>7.42</v>
      </c>
      <c r="Z20" s="1">
        <f>Y20-8.16</f>
        <v>-0.74000000000000021</v>
      </c>
      <c r="AA20"/>
      <c r="AB20"/>
      <c r="AC20" s="2">
        <f t="shared" si="1"/>
        <v>-0.58333333333333359</v>
      </c>
      <c r="AD20" s="2">
        <f t="shared" si="3"/>
        <v>1.1118852858496189</v>
      </c>
      <c r="AF20" s="1"/>
      <c r="AG20" s="1"/>
    </row>
    <row r="21" spans="2:33" x14ac:dyDescent="0.25">
      <c r="B21" s="1">
        <v>5.58</v>
      </c>
      <c r="C21" s="1">
        <v>8.4</v>
      </c>
      <c r="T21" s="1">
        <v>17.5</v>
      </c>
      <c r="U21" s="1">
        <v>7.3</v>
      </c>
      <c r="V21" s="1">
        <f t="shared" si="0"/>
        <v>-0.86000000000000032</v>
      </c>
      <c r="W21" s="1">
        <v>7.13</v>
      </c>
      <c r="X21" s="1">
        <f t="shared" si="2"/>
        <v>-1.0300000000000002</v>
      </c>
      <c r="AA21">
        <v>7.03</v>
      </c>
      <c r="AB21">
        <f>AA21-7.12</f>
        <v>-8.9999999999999858E-2</v>
      </c>
      <c r="AC21" s="2">
        <f t="shared" si="1"/>
        <v>-0.66000000000000014</v>
      </c>
      <c r="AD21" s="2">
        <f t="shared" si="3"/>
        <v>0.40898247721224801</v>
      </c>
      <c r="AF21" s="1"/>
      <c r="AG21" s="1"/>
    </row>
    <row r="22" spans="2:33" x14ac:dyDescent="0.25">
      <c r="B22" s="1">
        <v>5.92</v>
      </c>
      <c r="C22" s="1">
        <v>9</v>
      </c>
      <c r="T22" s="1">
        <v>18.5</v>
      </c>
      <c r="U22" s="1">
        <v>7.625</v>
      </c>
      <c r="V22" s="1">
        <f t="shared" si="0"/>
        <v>-0.53500000000000014</v>
      </c>
      <c r="Y22" s="1">
        <v>6.89</v>
      </c>
      <c r="Z22" s="1">
        <f t="shared" ref="Z22:Z28" si="4">Y22-8.16</f>
        <v>-1.2700000000000005</v>
      </c>
      <c r="AA22">
        <v>6.86</v>
      </c>
      <c r="AB22">
        <f>AA22-7.12</f>
        <v>-0.25999999999999979</v>
      </c>
      <c r="AC22" s="2">
        <f t="shared" si="1"/>
        <v>-0.68833333333333346</v>
      </c>
      <c r="AD22" s="2">
        <f t="shared" si="3"/>
        <v>0.42634753690178911</v>
      </c>
      <c r="AF22" s="1"/>
      <c r="AG22" s="1"/>
    </row>
    <row r="23" spans="2:33" x14ac:dyDescent="0.25">
      <c r="B23" s="1">
        <v>6.32</v>
      </c>
      <c r="C23" s="1">
        <v>8.4</v>
      </c>
      <c r="T23" s="1">
        <v>19.5</v>
      </c>
      <c r="U23" s="1">
        <v>7.6399999999999988</v>
      </c>
      <c r="V23" s="1">
        <f t="shared" si="0"/>
        <v>-0.52000000000000135</v>
      </c>
      <c r="W23" s="1">
        <v>7.64</v>
      </c>
      <c r="X23" s="1">
        <f t="shared" si="2"/>
        <v>-0.52000000000000046</v>
      </c>
      <c r="Y23" s="1">
        <v>7.6</v>
      </c>
      <c r="Z23" s="1">
        <f t="shared" si="4"/>
        <v>-0.5600000000000005</v>
      </c>
      <c r="AA23"/>
      <c r="AB23"/>
      <c r="AC23" s="2">
        <f t="shared" si="1"/>
        <v>-0.5333333333333341</v>
      </c>
      <c r="AD23" s="2">
        <f t="shared" si="3"/>
        <v>1.8856180831641076E-2</v>
      </c>
      <c r="AF23" s="1"/>
      <c r="AG23" s="1"/>
    </row>
    <row r="24" spans="2:33" x14ac:dyDescent="0.25">
      <c r="B24" s="1">
        <v>7.12</v>
      </c>
      <c r="C24" s="1">
        <v>8.8000000000000007</v>
      </c>
      <c r="D24" s="1">
        <v>9.0666666666666664</v>
      </c>
      <c r="T24" s="1">
        <v>20.5</v>
      </c>
      <c r="U24" s="1">
        <v>7.4000000000000012</v>
      </c>
      <c r="V24" s="1">
        <f t="shared" si="0"/>
        <v>-0.7599999999999989</v>
      </c>
      <c r="W24" s="1">
        <v>7.49</v>
      </c>
      <c r="X24" s="1">
        <f t="shared" si="2"/>
        <v>-0.66999999999999993</v>
      </c>
      <c r="AA24">
        <v>7.14</v>
      </c>
      <c r="AB24">
        <f>AA24-7.12</f>
        <v>1.9999999999999574E-2</v>
      </c>
      <c r="AC24" s="2">
        <f t="shared" si="1"/>
        <v>-0.46999999999999975</v>
      </c>
      <c r="AD24" s="2">
        <f t="shared" si="3"/>
        <v>0.34842502780368634</v>
      </c>
      <c r="AF24" s="1"/>
      <c r="AG24" s="1"/>
    </row>
    <row r="25" spans="2:33" x14ac:dyDescent="0.25">
      <c r="B25" s="1">
        <v>7.52</v>
      </c>
      <c r="C25" s="1">
        <v>9.1</v>
      </c>
      <c r="T25" s="1">
        <v>21.5</v>
      </c>
      <c r="U25" s="1">
        <v>7.4</v>
      </c>
      <c r="V25" s="1">
        <f t="shared" si="0"/>
        <v>-0.75999999999999979</v>
      </c>
      <c r="Y25" s="1">
        <v>7.44</v>
      </c>
      <c r="Z25" s="1">
        <f t="shared" si="4"/>
        <v>-0.71999999999999975</v>
      </c>
      <c r="AA25"/>
      <c r="AB25"/>
      <c r="AC25" s="2">
        <f t="shared" si="1"/>
        <v>-0.73999999999999977</v>
      </c>
      <c r="AD25" s="2">
        <f t="shared" si="3"/>
        <v>2.0000000000000018E-2</v>
      </c>
      <c r="AF25" s="1"/>
      <c r="AG25" s="1"/>
    </row>
    <row r="26" spans="2:33" x14ac:dyDescent="0.25">
      <c r="B26" s="1">
        <v>7.92</v>
      </c>
      <c r="C26" s="1">
        <v>9.3000000000000007</v>
      </c>
      <c r="T26" s="1">
        <v>22.5</v>
      </c>
      <c r="U26" s="1">
        <v>7.6999999999999993</v>
      </c>
      <c r="V26" s="1">
        <f t="shared" si="0"/>
        <v>-0.46000000000000085</v>
      </c>
      <c r="W26" s="1">
        <v>7.08</v>
      </c>
      <c r="X26" s="1">
        <f t="shared" si="2"/>
        <v>-1.08</v>
      </c>
      <c r="AA26">
        <v>7.15</v>
      </c>
      <c r="AB26">
        <f>AA26-7.12</f>
        <v>3.0000000000000249E-2</v>
      </c>
      <c r="AC26" s="2">
        <f t="shared" si="1"/>
        <v>-0.50333333333333352</v>
      </c>
      <c r="AD26" s="2">
        <f t="shared" si="3"/>
        <v>0.45419036635411913</v>
      </c>
      <c r="AF26" s="1"/>
      <c r="AG26" s="1"/>
    </row>
    <row r="27" spans="2:33" x14ac:dyDescent="0.25">
      <c r="B27" s="1">
        <v>8.32</v>
      </c>
      <c r="C27" s="1">
        <v>9.1</v>
      </c>
      <c r="D27" s="1">
        <v>8.9749999999999996</v>
      </c>
      <c r="T27" s="1">
        <v>23.5</v>
      </c>
      <c r="U27" s="1">
        <v>8.0500000000000007</v>
      </c>
      <c r="V27" s="1">
        <f t="shared" si="0"/>
        <v>-0.10999999999999943</v>
      </c>
      <c r="AA27"/>
      <c r="AB27"/>
      <c r="AC27" s="2">
        <f t="shared" si="1"/>
        <v>-0.10999999999999943</v>
      </c>
      <c r="AD27" s="2"/>
      <c r="AF27" s="1"/>
      <c r="AG27" s="1"/>
    </row>
    <row r="28" spans="2:33" x14ac:dyDescent="0.25">
      <c r="B28" s="1">
        <v>8.5</v>
      </c>
      <c r="C28" s="1">
        <v>8.6</v>
      </c>
      <c r="T28" s="1">
        <v>24.5</v>
      </c>
      <c r="W28" s="1">
        <v>7.12</v>
      </c>
      <c r="X28" s="1">
        <f t="shared" si="2"/>
        <v>-1.04</v>
      </c>
      <c r="Y28" s="1">
        <v>6.98</v>
      </c>
      <c r="Z28" s="1">
        <f t="shared" si="4"/>
        <v>-1.1799999999999997</v>
      </c>
      <c r="AA28">
        <v>6.53</v>
      </c>
      <c r="AB28">
        <f>AA28-7.12</f>
        <v>-0.58999999999999986</v>
      </c>
      <c r="AC28" s="2">
        <f t="shared" si="1"/>
        <v>-0.93666666666666654</v>
      </c>
      <c r="AD28" s="2">
        <f t="shared" si="3"/>
        <v>0.25170529504870459</v>
      </c>
      <c r="AF28" s="1"/>
      <c r="AG28" s="1"/>
    </row>
    <row r="29" spans="2:33" x14ac:dyDescent="0.25">
      <c r="B29" s="1">
        <v>8.69</v>
      </c>
      <c r="C29" s="1">
        <v>9.1</v>
      </c>
      <c r="T29" s="1">
        <v>25.5</v>
      </c>
      <c r="AA29">
        <v>6.7</v>
      </c>
      <c r="AB29">
        <f>AA29-7.12</f>
        <v>-0.41999999999999993</v>
      </c>
      <c r="AC29" s="2">
        <f t="shared" si="1"/>
        <v>-0.41999999999999993</v>
      </c>
      <c r="AD29" s="2"/>
      <c r="AF29" s="1"/>
      <c r="AG29" s="1"/>
    </row>
    <row r="30" spans="2:33" x14ac:dyDescent="0.25">
      <c r="B30" s="1">
        <v>8.8800000000000008</v>
      </c>
      <c r="C30" s="1">
        <v>9.1</v>
      </c>
      <c r="T30" s="1">
        <v>26.5</v>
      </c>
      <c r="AC30" s="2"/>
      <c r="AD30" s="2"/>
      <c r="AF30" s="1"/>
      <c r="AG30" s="1"/>
    </row>
    <row r="31" spans="2:33" x14ac:dyDescent="0.25">
      <c r="B31" s="1">
        <v>9.07</v>
      </c>
      <c r="C31" s="1">
        <v>9.3000000000000007</v>
      </c>
      <c r="D31" s="1">
        <v>9.2999999999999989</v>
      </c>
      <c r="U31" s="1" t="s">
        <v>17</v>
      </c>
      <c r="AA31" s="1" t="s">
        <v>22</v>
      </c>
      <c r="AC31" s="2"/>
      <c r="AD31" s="2"/>
      <c r="AF31" s="1"/>
      <c r="AG31" s="1"/>
    </row>
    <row r="32" spans="2:33" x14ac:dyDescent="0.25">
      <c r="B32" s="1">
        <v>9.4600000000000009</v>
      </c>
      <c r="C32" s="1">
        <v>9.5</v>
      </c>
      <c r="T32" s="1" t="s">
        <v>12</v>
      </c>
      <c r="U32" s="1">
        <f>AVERAGE(U4:U27)</f>
        <v>8.1645138888888891</v>
      </c>
      <c r="AA32" s="1">
        <v>7.12</v>
      </c>
      <c r="AC32" s="2"/>
      <c r="AD32" s="2"/>
      <c r="AF32" s="1"/>
      <c r="AG32" s="1"/>
    </row>
    <row r="33" spans="2:33" x14ac:dyDescent="0.25">
      <c r="B33" s="1">
        <v>9.85</v>
      </c>
      <c r="C33" s="1">
        <v>9.1</v>
      </c>
      <c r="AC33" s="2"/>
      <c r="AD33" s="2"/>
      <c r="AF33" s="1"/>
      <c r="AG33" s="1"/>
    </row>
    <row r="34" spans="2:33" x14ac:dyDescent="0.25">
      <c r="B34" s="1">
        <v>10.24</v>
      </c>
      <c r="C34" s="1">
        <v>9.4</v>
      </c>
      <c r="D34" s="1">
        <v>9.5</v>
      </c>
      <c r="AC34" s="2"/>
      <c r="AD34" s="2"/>
      <c r="AF34" s="1"/>
      <c r="AG34" s="1"/>
    </row>
    <row r="35" spans="2:33" x14ac:dyDescent="0.25">
      <c r="B35" s="1">
        <v>10.64</v>
      </c>
      <c r="C35" s="1">
        <v>9.6</v>
      </c>
      <c r="AC35" s="2"/>
      <c r="AD35" s="2"/>
      <c r="AF35" s="1"/>
      <c r="AG35" s="1"/>
    </row>
    <row r="36" spans="2:33" x14ac:dyDescent="0.25">
      <c r="B36" s="1">
        <v>11.03</v>
      </c>
      <c r="C36" s="1">
        <v>8.8000000000000007</v>
      </c>
      <c r="D36" s="1">
        <v>9.1</v>
      </c>
      <c r="AC36" s="2"/>
      <c r="AD36" s="2"/>
      <c r="AF36" s="1"/>
      <c r="AG36" s="1"/>
    </row>
    <row r="37" spans="2:33" x14ac:dyDescent="0.25">
      <c r="B37" s="1">
        <v>11.42</v>
      </c>
      <c r="C37" s="1">
        <v>9.1</v>
      </c>
      <c r="AC37" s="2"/>
      <c r="AD37" s="2"/>
      <c r="AF37" s="1"/>
      <c r="AG37" s="1"/>
    </row>
    <row r="38" spans="2:33" x14ac:dyDescent="0.25">
      <c r="B38" s="1">
        <v>11.81</v>
      </c>
      <c r="C38" s="1">
        <v>9.4</v>
      </c>
      <c r="AC38" s="2"/>
      <c r="AD38" s="2"/>
      <c r="AF38" s="1"/>
      <c r="AG38" s="1"/>
    </row>
    <row r="39" spans="2:33" x14ac:dyDescent="0.25">
      <c r="B39" s="1">
        <v>12.02</v>
      </c>
      <c r="C39" s="1">
        <v>8.8000000000000007</v>
      </c>
      <c r="D39" s="1">
        <v>8.2750000000000004</v>
      </c>
      <c r="AC39" s="2"/>
      <c r="AD39" s="2"/>
      <c r="AF39" s="1"/>
      <c r="AG39" s="1"/>
    </row>
    <row r="40" spans="2:33" x14ac:dyDescent="0.25">
      <c r="B40" s="1">
        <v>12.44</v>
      </c>
      <c r="C40" s="1">
        <v>8.1999999999999993</v>
      </c>
      <c r="AC40" s="2"/>
      <c r="AD40" s="2"/>
      <c r="AF40" s="1"/>
      <c r="AG40" s="1"/>
    </row>
    <row r="41" spans="2:33" x14ac:dyDescent="0.25">
      <c r="B41" s="1">
        <v>12.65</v>
      </c>
      <c r="C41" s="1">
        <v>7.7</v>
      </c>
      <c r="AC41" s="2"/>
      <c r="AD41" s="2"/>
      <c r="AF41" s="1"/>
      <c r="AG41" s="1"/>
    </row>
    <row r="42" spans="2:33" x14ac:dyDescent="0.25">
      <c r="B42" s="1">
        <v>12.86</v>
      </c>
      <c r="C42" s="1">
        <v>8.4</v>
      </c>
      <c r="AC42" s="2"/>
      <c r="AD42" s="2"/>
      <c r="AF42" s="1"/>
      <c r="AG42" s="1"/>
    </row>
    <row r="43" spans="2:33" x14ac:dyDescent="0.25">
      <c r="B43" s="1">
        <v>13.07</v>
      </c>
      <c r="C43" s="1">
        <v>8.1</v>
      </c>
      <c r="D43" s="1">
        <v>8.6499999999999986</v>
      </c>
      <c r="AC43" s="2"/>
      <c r="AD43" s="2"/>
      <c r="AF43" s="1"/>
      <c r="AG43" s="1"/>
    </row>
    <row r="44" spans="2:33" x14ac:dyDescent="0.25">
      <c r="B44" s="1">
        <v>13.28</v>
      </c>
      <c r="C44" s="1">
        <v>8.6999999999999993</v>
      </c>
      <c r="AC44" s="2"/>
      <c r="AD44" s="2"/>
      <c r="AF44" s="1"/>
      <c r="AG44" s="1"/>
    </row>
    <row r="45" spans="2:33" x14ac:dyDescent="0.25">
      <c r="B45" s="1">
        <v>13.59</v>
      </c>
      <c r="C45" s="1">
        <v>8.6999999999999993</v>
      </c>
      <c r="AC45" s="2"/>
      <c r="AD45" s="2"/>
      <c r="AF45" s="1"/>
      <c r="AG45" s="1"/>
    </row>
    <row r="46" spans="2:33" x14ac:dyDescent="0.25">
      <c r="B46" s="1">
        <v>13.9</v>
      </c>
      <c r="C46" s="1">
        <v>9.1</v>
      </c>
      <c r="AC46" s="2"/>
      <c r="AD46" s="2"/>
      <c r="AF46" s="1"/>
      <c r="AG46" s="1"/>
    </row>
    <row r="47" spans="2:33" x14ac:dyDescent="0.25">
      <c r="B47" s="1">
        <v>14.22</v>
      </c>
      <c r="C47" s="1">
        <v>8.6</v>
      </c>
      <c r="D47" s="1">
        <v>8.2666666666666675</v>
      </c>
      <c r="AC47" s="2"/>
      <c r="AD47" s="2"/>
      <c r="AF47" s="1"/>
      <c r="AG47" s="1"/>
    </row>
    <row r="48" spans="2:33" x14ac:dyDescent="0.25">
      <c r="B48" s="1">
        <v>14.53</v>
      </c>
      <c r="C48" s="1">
        <v>8.5</v>
      </c>
      <c r="AC48" s="2"/>
      <c r="AD48" s="2"/>
      <c r="AF48" s="1"/>
      <c r="AG48" s="1"/>
    </row>
    <row r="49" spans="2:33" x14ac:dyDescent="0.25">
      <c r="B49" s="1">
        <v>14.84</v>
      </c>
      <c r="C49" s="1">
        <v>7.7</v>
      </c>
      <c r="AC49" s="2"/>
      <c r="AD49" s="2"/>
      <c r="AF49" s="1"/>
      <c r="AG49" s="1"/>
    </row>
    <row r="50" spans="2:33" x14ac:dyDescent="0.25">
      <c r="B50" s="1">
        <v>15.07</v>
      </c>
      <c r="C50" s="1">
        <v>7.1</v>
      </c>
      <c r="D50" s="1">
        <v>6.9249999999999998</v>
      </c>
      <c r="AC50" s="2"/>
      <c r="AD50" s="2"/>
      <c r="AF50" s="1"/>
      <c r="AG50" s="1"/>
    </row>
    <row r="51" spans="2:33" x14ac:dyDescent="0.25">
      <c r="B51" s="1">
        <v>15.3</v>
      </c>
      <c r="C51" s="1">
        <v>6.8</v>
      </c>
      <c r="AC51" s="2"/>
      <c r="AD51" s="2"/>
      <c r="AF51" s="1"/>
      <c r="AG51" s="1"/>
    </row>
    <row r="52" spans="2:33" x14ac:dyDescent="0.25">
      <c r="B52" s="1">
        <v>15.53</v>
      </c>
      <c r="C52" s="1">
        <v>7</v>
      </c>
      <c r="AC52" s="2"/>
      <c r="AD52" s="2"/>
      <c r="AF52" s="1"/>
      <c r="AG52" s="1"/>
    </row>
    <row r="53" spans="2:33" x14ac:dyDescent="0.25">
      <c r="B53" s="1">
        <v>15.99</v>
      </c>
      <c r="C53" s="1">
        <v>6.8</v>
      </c>
      <c r="AC53" s="2"/>
      <c r="AD53" s="2"/>
      <c r="AF53" s="1"/>
      <c r="AG53" s="1"/>
    </row>
    <row r="54" spans="2:33" x14ac:dyDescent="0.25">
      <c r="B54" s="1">
        <v>16.510000000000002</v>
      </c>
      <c r="C54" s="1">
        <v>6.5</v>
      </c>
      <c r="D54" s="1">
        <v>6.3</v>
      </c>
      <c r="AC54" s="2"/>
      <c r="AD54" s="2"/>
      <c r="AF54" s="1"/>
      <c r="AG54" s="1"/>
    </row>
    <row r="55" spans="2:33" x14ac:dyDescent="0.25">
      <c r="B55" s="1">
        <v>16.79</v>
      </c>
      <c r="C55" s="1">
        <v>6.1</v>
      </c>
      <c r="AC55" s="2"/>
      <c r="AD55" s="2"/>
      <c r="AF55" s="1"/>
      <c r="AG55" s="1"/>
    </row>
    <row r="56" spans="2:33" x14ac:dyDescent="0.25">
      <c r="B56" s="1">
        <v>17.079999999999998</v>
      </c>
      <c r="C56" s="1">
        <v>7.6</v>
      </c>
      <c r="D56" s="1">
        <v>7.3</v>
      </c>
      <c r="AC56" s="2"/>
      <c r="AD56" s="2"/>
      <c r="AF56" s="1"/>
      <c r="AG56" s="1"/>
    </row>
    <row r="57" spans="2:33" x14ac:dyDescent="0.25">
      <c r="B57" s="1">
        <v>17.37</v>
      </c>
      <c r="C57" s="1">
        <v>7.2</v>
      </c>
      <c r="AC57" s="2"/>
      <c r="AD57" s="2"/>
      <c r="AF57" s="1"/>
      <c r="AG57" s="1"/>
    </row>
    <row r="58" spans="2:33" x14ac:dyDescent="0.25">
      <c r="B58" s="1">
        <v>17.66</v>
      </c>
      <c r="C58" s="1">
        <v>7.1</v>
      </c>
      <c r="AC58" s="2"/>
      <c r="AD58" s="2"/>
      <c r="AF58" s="1"/>
      <c r="AG58" s="1"/>
    </row>
    <row r="59" spans="2:33" x14ac:dyDescent="0.25">
      <c r="B59" s="1">
        <v>17.95</v>
      </c>
      <c r="C59" s="1">
        <v>7.3</v>
      </c>
      <c r="AC59" s="2"/>
      <c r="AD59" s="2"/>
      <c r="AF59" s="1"/>
      <c r="AG59" s="1"/>
    </row>
    <row r="60" spans="2:33" x14ac:dyDescent="0.25">
      <c r="B60" s="1">
        <v>18.239999999999998</v>
      </c>
      <c r="C60" s="1">
        <v>7.8</v>
      </c>
      <c r="D60" s="1">
        <v>7.625</v>
      </c>
      <c r="AC60" s="2"/>
      <c r="AD60" s="2"/>
      <c r="AF60" s="1"/>
      <c r="AG60" s="1"/>
    </row>
    <row r="61" spans="2:33" x14ac:dyDescent="0.25">
      <c r="B61" s="1">
        <v>18.46</v>
      </c>
      <c r="C61" s="1">
        <v>7.3</v>
      </c>
    </row>
    <row r="62" spans="2:33" x14ac:dyDescent="0.25">
      <c r="B62" s="1">
        <v>18.690000000000001</v>
      </c>
      <c r="C62" s="1">
        <v>7.8</v>
      </c>
    </row>
    <row r="63" spans="2:33" x14ac:dyDescent="0.25">
      <c r="B63" s="1">
        <v>18.86</v>
      </c>
      <c r="C63" s="1">
        <v>7.6</v>
      </c>
    </row>
    <row r="64" spans="2:33" x14ac:dyDescent="0.25">
      <c r="B64" s="1">
        <v>19.04</v>
      </c>
      <c r="C64" s="1">
        <v>7.8</v>
      </c>
      <c r="D64" s="1">
        <v>7.6399999999999988</v>
      </c>
    </row>
    <row r="65" spans="2:4" x14ac:dyDescent="0.25">
      <c r="B65" s="1">
        <v>19.21</v>
      </c>
      <c r="C65" s="1">
        <v>7.1</v>
      </c>
    </row>
    <row r="66" spans="2:4" x14ac:dyDescent="0.25">
      <c r="B66" s="1">
        <v>19.38</v>
      </c>
      <c r="C66" s="1">
        <v>7.9</v>
      </c>
    </row>
    <row r="67" spans="2:4" x14ac:dyDescent="0.25">
      <c r="B67" s="1">
        <v>19.55</v>
      </c>
      <c r="C67" s="1">
        <v>7.8</v>
      </c>
    </row>
    <row r="68" spans="2:4" x14ac:dyDescent="0.25">
      <c r="B68" s="1">
        <v>19.73</v>
      </c>
      <c r="C68" s="1">
        <v>7.6</v>
      </c>
    </row>
    <row r="69" spans="2:4" x14ac:dyDescent="0.25">
      <c r="B69" s="1">
        <v>20.309999999999999</v>
      </c>
      <c r="C69" s="1">
        <v>7.4</v>
      </c>
      <c r="D69" s="1">
        <v>7.4000000000000012</v>
      </c>
    </row>
    <row r="70" spans="2:4" x14ac:dyDescent="0.25">
      <c r="B70" s="1">
        <v>20.89</v>
      </c>
      <c r="C70" s="1">
        <v>7.4</v>
      </c>
    </row>
    <row r="71" spans="2:4" x14ac:dyDescent="0.25">
      <c r="B71" s="1">
        <v>21.47</v>
      </c>
      <c r="C71" s="1">
        <v>7.4</v>
      </c>
    </row>
    <row r="72" spans="2:4" x14ac:dyDescent="0.25">
      <c r="B72" s="1">
        <v>22.05</v>
      </c>
      <c r="C72" s="1">
        <v>7.6</v>
      </c>
      <c r="D72" s="1">
        <v>7.6999999999999993</v>
      </c>
    </row>
    <row r="73" spans="2:4" x14ac:dyDescent="0.25">
      <c r="B73" s="1">
        <v>22.63</v>
      </c>
      <c r="C73" s="1">
        <v>7.8</v>
      </c>
    </row>
    <row r="74" spans="2:4" x14ac:dyDescent="0.25">
      <c r="B74" s="1">
        <v>23.21</v>
      </c>
      <c r="C74" s="1">
        <v>8</v>
      </c>
      <c r="D74" s="1">
        <v>8.0500000000000007</v>
      </c>
    </row>
    <row r="75" spans="2:4" x14ac:dyDescent="0.25">
      <c r="B75" s="1">
        <v>23.79</v>
      </c>
      <c r="C75" s="1">
        <v>8.1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T213"/>
  <sheetViews>
    <sheetView topLeftCell="AA1" workbookViewId="0">
      <selection activeCell="AO1" sqref="AO1"/>
    </sheetView>
  </sheetViews>
  <sheetFormatPr baseColWidth="10" defaultRowHeight="15" x14ac:dyDescent="0.25"/>
  <cols>
    <col min="1" max="44" width="11.42578125" style="1"/>
    <col min="45" max="46" width="11.42578125" style="2"/>
    <col min="47" max="16384" width="11.42578125" style="1"/>
  </cols>
  <sheetData>
    <row r="1" spans="2:46" x14ac:dyDescent="0.25">
      <c r="B1" s="1" t="s">
        <v>64</v>
      </c>
      <c r="F1" s="1" t="s">
        <v>28</v>
      </c>
      <c r="J1" s="1" t="s">
        <v>79</v>
      </c>
      <c r="N1" s="1" t="s">
        <v>24</v>
      </c>
      <c r="R1" s="1" t="s">
        <v>23</v>
      </c>
      <c r="U1" s="1" t="s">
        <v>25</v>
      </c>
      <c r="X1" s="1" t="s">
        <v>80</v>
      </c>
      <c r="AE1" s="1" t="s">
        <v>27</v>
      </c>
      <c r="AG1" s="1" t="s">
        <v>64</v>
      </c>
      <c r="AI1" s="1" t="s">
        <v>25</v>
      </c>
      <c r="AK1" s="1" t="s">
        <v>81</v>
      </c>
      <c r="AM1" s="1" t="s">
        <v>23</v>
      </c>
      <c r="AO1" s="1" t="s">
        <v>80</v>
      </c>
      <c r="AQ1" s="1" t="s">
        <v>24</v>
      </c>
      <c r="AS1" s="2" t="s">
        <v>26</v>
      </c>
    </row>
    <row r="2" spans="2:46" x14ac:dyDescent="0.25">
      <c r="B2" s="2" t="s">
        <v>65</v>
      </c>
      <c r="C2" s="2"/>
      <c r="D2" s="2"/>
      <c r="E2" s="2"/>
      <c r="F2" s="2" t="s">
        <v>62</v>
      </c>
      <c r="G2" s="2"/>
      <c r="H2" s="2"/>
      <c r="I2" s="2"/>
      <c r="J2" s="2" t="s">
        <v>66</v>
      </c>
      <c r="K2" s="2"/>
      <c r="L2" s="2"/>
      <c r="M2" s="2"/>
      <c r="N2" s="2" t="s">
        <v>59</v>
      </c>
      <c r="O2" s="2"/>
      <c r="P2" s="2"/>
      <c r="Q2" s="2"/>
      <c r="R2" s="2" t="s">
        <v>67</v>
      </c>
      <c r="S2" s="2"/>
      <c r="T2" s="2"/>
      <c r="U2" s="2" t="s">
        <v>68</v>
      </c>
      <c r="V2" s="2"/>
      <c r="W2" s="2"/>
      <c r="X2" s="2" t="s">
        <v>68</v>
      </c>
      <c r="Y2" s="2"/>
      <c r="AD2" s="1" t="s">
        <v>2</v>
      </c>
      <c r="AE2" s="1" t="s">
        <v>1</v>
      </c>
      <c r="AF2" s="1" t="s">
        <v>29</v>
      </c>
      <c r="AG2" s="1" t="s">
        <v>1</v>
      </c>
      <c r="AH2" s="1" t="s">
        <v>30</v>
      </c>
      <c r="AI2" s="1" t="s">
        <v>1</v>
      </c>
      <c r="AJ2" s="1" t="s">
        <v>31</v>
      </c>
      <c r="AK2" s="1" t="s">
        <v>1</v>
      </c>
      <c r="AL2" s="1" t="s">
        <v>33</v>
      </c>
      <c r="AM2" s="1" t="s">
        <v>1</v>
      </c>
      <c r="AN2" s="1" t="s">
        <v>32</v>
      </c>
      <c r="AO2" s="1" t="s">
        <v>1</v>
      </c>
      <c r="AP2" s="1" t="s">
        <v>34</v>
      </c>
      <c r="AQ2" s="1" t="s">
        <v>1</v>
      </c>
      <c r="AR2" s="1" t="s">
        <v>35</v>
      </c>
      <c r="AS2" s="2" t="s">
        <v>12</v>
      </c>
      <c r="AT2" s="2" t="s">
        <v>13</v>
      </c>
    </row>
    <row r="3" spans="2:46" x14ac:dyDescent="0.25">
      <c r="B3" s="1" t="s">
        <v>2</v>
      </c>
      <c r="C3" s="1" t="s">
        <v>3</v>
      </c>
      <c r="D3" s="1" t="s">
        <v>4</v>
      </c>
      <c r="F3" s="1" t="s">
        <v>2</v>
      </c>
      <c r="G3" s="1" t="s">
        <v>3</v>
      </c>
      <c r="H3" s="1" t="s">
        <v>4</v>
      </c>
      <c r="J3" s="1" t="s">
        <v>2</v>
      </c>
      <c r="K3" s="1" t="s">
        <v>3</v>
      </c>
      <c r="L3" s="1" t="s">
        <v>4</v>
      </c>
      <c r="N3" s="1" t="s">
        <v>2</v>
      </c>
      <c r="O3" s="1" t="s">
        <v>3</v>
      </c>
      <c r="P3" s="1" t="s">
        <v>4</v>
      </c>
      <c r="R3" s="1" t="s">
        <v>2</v>
      </c>
      <c r="S3" s="1" t="s">
        <v>3</v>
      </c>
      <c r="U3" s="1" t="s">
        <v>4</v>
      </c>
      <c r="V3" s="1" t="s">
        <v>2</v>
      </c>
      <c r="X3" s="1" t="s">
        <v>4</v>
      </c>
      <c r="Y3" s="1" t="s">
        <v>2</v>
      </c>
      <c r="AD3" s="1">
        <v>-0.2</v>
      </c>
      <c r="AG3" s="1">
        <v>7.9100625000000004</v>
      </c>
      <c r="AH3" s="1">
        <v>1.8000625000000001</v>
      </c>
      <c r="AS3" s="2">
        <f>AVERAGE(AR3,AP3,AN3,AL3,AJ3,AH3,AF3)</f>
        <v>1.8000625000000001</v>
      </c>
    </row>
    <row r="4" spans="2:46" x14ac:dyDescent="0.25">
      <c r="B4" s="1">
        <v>-3.7499999999999999E-2</v>
      </c>
      <c r="C4" s="1">
        <v>8.0153999999999996</v>
      </c>
      <c r="D4" s="1">
        <v>7.9100625000000004</v>
      </c>
      <c r="F4" s="1">
        <v>5.3</v>
      </c>
      <c r="G4" s="1">
        <v>8.02</v>
      </c>
      <c r="J4" s="1">
        <v>0.09</v>
      </c>
      <c r="K4" s="1">
        <v>8</v>
      </c>
      <c r="L4" s="1">
        <v>7.0711999999999993</v>
      </c>
      <c r="N4" s="1">
        <v>0.1</v>
      </c>
      <c r="O4" s="1">
        <v>10.46</v>
      </c>
      <c r="R4" s="1">
        <v>10.14</v>
      </c>
      <c r="S4" s="1">
        <v>7.76</v>
      </c>
      <c r="U4" s="1">
        <v>9</v>
      </c>
      <c r="V4" s="1">
        <v>7.29</v>
      </c>
      <c r="X4" s="1">
        <v>10.1</v>
      </c>
      <c r="Y4" s="1">
        <v>7.68</v>
      </c>
      <c r="AD4" s="1">
        <v>0.5</v>
      </c>
      <c r="AE4" s="1">
        <v>7.0711999999999993</v>
      </c>
      <c r="AF4" s="1">
        <v>1.9611999999999989</v>
      </c>
      <c r="AG4" s="1">
        <v>7.9646446428571434</v>
      </c>
      <c r="AH4" s="1">
        <v>1.854644642857143</v>
      </c>
      <c r="AQ4" s="1">
        <v>10.46</v>
      </c>
      <c r="AR4" s="1">
        <f>AQ4-8.09</f>
        <v>2.370000000000001</v>
      </c>
      <c r="AS4" s="2">
        <f t="shared" ref="AS4:AS29" si="0">AVERAGE(AR4,AP4,AN4,AL4,AJ4,AH4,AF4)</f>
        <v>2.0619482142857142</v>
      </c>
      <c r="AT4" s="2">
        <f>_xlfn.STDEV.P(AR4,AP4,AN4,AL4,AJ4,AH4,AF4)</f>
        <v>0.22212674766940324</v>
      </c>
    </row>
    <row r="5" spans="2:46" x14ac:dyDescent="0.25">
      <c r="B5" s="1">
        <v>-3.4500000000000003E-2</v>
      </c>
      <c r="C5" s="1">
        <v>8.0008999999999997</v>
      </c>
      <c r="F5" s="1">
        <v>6.4</v>
      </c>
      <c r="G5" s="1">
        <v>7.85</v>
      </c>
      <c r="J5" s="1">
        <v>9.4E-2</v>
      </c>
      <c r="K5" s="1">
        <v>7.31</v>
      </c>
      <c r="N5" s="1">
        <v>1.7</v>
      </c>
      <c r="O5" s="1">
        <v>10.49</v>
      </c>
      <c r="R5" s="1">
        <v>12.8</v>
      </c>
      <c r="S5" s="1">
        <v>7.28</v>
      </c>
      <c r="U5" s="1">
        <v>10.5</v>
      </c>
      <c r="V5" s="1">
        <v>8.06</v>
      </c>
      <c r="X5" s="1">
        <v>11.2</v>
      </c>
      <c r="Y5" s="1">
        <v>8.1</v>
      </c>
      <c r="AD5" s="1">
        <v>1.5</v>
      </c>
      <c r="AE5" s="1">
        <v>6.7566666666666668</v>
      </c>
      <c r="AF5" s="1">
        <v>1.6466666666666665</v>
      </c>
      <c r="AG5" s="1">
        <v>7.838920408163264</v>
      </c>
      <c r="AH5" s="1">
        <v>1.7289204081632636</v>
      </c>
      <c r="AQ5" s="1">
        <v>10.49</v>
      </c>
      <c r="AR5" s="1">
        <f t="shared" ref="AR5:AR29" si="1">AQ5-8.09</f>
        <v>2.4000000000000004</v>
      </c>
      <c r="AS5" s="2">
        <f t="shared" si="0"/>
        <v>1.9251956916099768</v>
      </c>
      <c r="AT5" s="2">
        <f t="shared" ref="AT5:AT29" si="2">_xlfn.STDEV.P(AR5,AP5,AN5,AL5,AJ5,AH5,AF5)</f>
        <v>0.33741247551213799</v>
      </c>
    </row>
    <row r="6" spans="2:46" x14ac:dyDescent="0.25">
      <c r="B6" s="1">
        <v>-2.8500000000000001E-2</v>
      </c>
      <c r="C6" s="1">
        <v>7.8963000000000001</v>
      </c>
      <c r="F6" s="1">
        <v>7.5</v>
      </c>
      <c r="G6" s="1">
        <v>7.5</v>
      </c>
      <c r="J6" s="1">
        <v>0.106</v>
      </c>
      <c r="K6" s="1">
        <v>6.9</v>
      </c>
      <c r="N6" s="1">
        <v>3.2</v>
      </c>
      <c r="O6" s="1">
        <v>10.61</v>
      </c>
      <c r="R6" s="1">
        <v>15.6</v>
      </c>
      <c r="S6" s="1">
        <v>7.51</v>
      </c>
      <c r="U6" s="1">
        <v>12.2</v>
      </c>
      <c r="V6" s="1">
        <v>5.6</v>
      </c>
      <c r="X6" s="1">
        <v>13</v>
      </c>
      <c r="Y6" s="1">
        <v>7.27</v>
      </c>
      <c r="AD6" s="1">
        <v>2.5</v>
      </c>
      <c r="AE6" s="1">
        <v>6.3770000000000007</v>
      </c>
      <c r="AF6" s="1">
        <v>1.2670000000000003</v>
      </c>
      <c r="AG6" s="1">
        <v>7.9174307692307702</v>
      </c>
      <c r="AH6" s="1">
        <v>1.8074307692307698</v>
      </c>
      <c r="AS6" s="2">
        <f t="shared" si="0"/>
        <v>1.5372153846153851</v>
      </c>
      <c r="AT6" s="2">
        <f t="shared" si="2"/>
        <v>0.27021538461538563</v>
      </c>
    </row>
    <row r="7" spans="2:46" x14ac:dyDescent="0.25">
      <c r="B7" s="1">
        <v>-2.5000000000000001E-2</v>
      </c>
      <c r="C7" s="1">
        <v>7.9992000000000001</v>
      </c>
      <c r="F7" s="1">
        <v>8.6</v>
      </c>
      <c r="G7" s="1">
        <v>7.37</v>
      </c>
      <c r="J7" s="1">
        <v>0.12</v>
      </c>
      <c r="K7" s="1">
        <v>6.98</v>
      </c>
      <c r="N7" s="1">
        <v>4.8</v>
      </c>
      <c r="O7" s="1">
        <v>9.92</v>
      </c>
      <c r="R7" s="1">
        <v>19.280999999999999</v>
      </c>
      <c r="S7" s="1">
        <v>5.41</v>
      </c>
      <c r="U7" s="1">
        <v>14.5</v>
      </c>
      <c r="V7" s="1">
        <v>7.33</v>
      </c>
      <c r="X7" s="1">
        <v>14.5</v>
      </c>
      <c r="Y7" s="1">
        <v>5.74</v>
      </c>
      <c r="AD7" s="1">
        <v>3.5</v>
      </c>
      <c r="AE7" s="1">
        <v>5.9755555555555553</v>
      </c>
      <c r="AF7" s="1">
        <v>0.86555555555555497</v>
      </c>
      <c r="AQ7" s="1">
        <v>10.61</v>
      </c>
      <c r="AR7" s="1">
        <f t="shared" si="1"/>
        <v>2.5199999999999996</v>
      </c>
      <c r="AS7" s="2">
        <f t="shared" si="0"/>
        <v>1.6927777777777773</v>
      </c>
      <c r="AT7" s="2">
        <f t="shared" si="2"/>
        <v>0.8272222222222223</v>
      </c>
    </row>
    <row r="8" spans="2:46" x14ac:dyDescent="0.25">
      <c r="B8" s="1">
        <v>-2.1999999999999999E-2</v>
      </c>
      <c r="C8" s="1">
        <v>7.7775999999999996</v>
      </c>
      <c r="F8" s="1">
        <v>9.6999999999999993</v>
      </c>
      <c r="G8" s="1">
        <v>7.57</v>
      </c>
      <c r="J8" s="1">
        <v>0.13700000000000001</v>
      </c>
      <c r="K8" s="1">
        <v>7.52</v>
      </c>
      <c r="N8" s="1">
        <v>6.3</v>
      </c>
      <c r="O8" s="1">
        <v>9.6199999999999992</v>
      </c>
      <c r="R8" s="1">
        <v>23.841999999999999</v>
      </c>
      <c r="S8" s="1">
        <v>5.77</v>
      </c>
      <c r="U8" s="1">
        <v>15.3</v>
      </c>
      <c r="V8" s="1">
        <v>4.47</v>
      </c>
      <c r="X8" s="1">
        <v>18.899999999999999</v>
      </c>
      <c r="Y8" s="1">
        <v>5.34</v>
      </c>
      <c r="AD8" s="1">
        <v>4.5</v>
      </c>
      <c r="AE8" s="1">
        <v>5.8512500000000003</v>
      </c>
      <c r="AF8" s="1">
        <v>0.74124999999999996</v>
      </c>
      <c r="AQ8" s="1">
        <v>9.92</v>
      </c>
      <c r="AR8" s="1">
        <f t="shared" si="1"/>
        <v>1.83</v>
      </c>
      <c r="AS8" s="2">
        <f t="shared" si="0"/>
        <v>1.285625</v>
      </c>
      <c r="AT8" s="2">
        <f t="shared" si="2"/>
        <v>0.54437500000000005</v>
      </c>
    </row>
    <row r="9" spans="2:46" x14ac:dyDescent="0.25">
      <c r="B9" s="1">
        <v>-1.4999999999999999E-2</v>
      </c>
      <c r="C9" s="1">
        <v>7.8303000000000003</v>
      </c>
      <c r="F9" s="1">
        <v>10.4</v>
      </c>
      <c r="G9" s="1">
        <v>7.8</v>
      </c>
      <c r="J9" s="1">
        <v>0.157</v>
      </c>
      <c r="K9" s="1">
        <v>7.08</v>
      </c>
      <c r="N9" s="1">
        <v>7.8</v>
      </c>
      <c r="O9" s="1">
        <v>9.16</v>
      </c>
      <c r="U9" s="1">
        <v>17.3</v>
      </c>
      <c r="V9" s="1">
        <v>4.63</v>
      </c>
      <c r="X9" s="1">
        <v>22.6</v>
      </c>
      <c r="Y9" s="1">
        <v>6.35</v>
      </c>
      <c r="AD9" s="1">
        <v>5.5</v>
      </c>
      <c r="AE9" s="1">
        <v>5.7674999999999992</v>
      </c>
      <c r="AF9" s="1">
        <v>0.65749999999999886</v>
      </c>
      <c r="AK9" s="1">
        <v>8.02</v>
      </c>
      <c r="AL9" s="1">
        <v>1.3699999999999992</v>
      </c>
      <c r="AS9" s="2">
        <f t="shared" si="0"/>
        <v>1.013749999999999</v>
      </c>
      <c r="AT9" s="2">
        <f t="shared" si="2"/>
        <v>0.35625000000000007</v>
      </c>
    </row>
    <row r="10" spans="2:46" x14ac:dyDescent="0.25">
      <c r="B10" s="1">
        <v>-1.0999999999999999E-2</v>
      </c>
      <c r="C10" s="1">
        <v>7.9095000000000004</v>
      </c>
      <c r="F10" s="1">
        <v>11.1</v>
      </c>
      <c r="G10" s="1">
        <v>6.89</v>
      </c>
      <c r="H10" s="1">
        <v>6.16</v>
      </c>
      <c r="J10" s="1">
        <v>0.17799999999999999</v>
      </c>
      <c r="K10" s="1">
        <v>6.46</v>
      </c>
      <c r="N10" s="1">
        <v>9.6999999999999993</v>
      </c>
      <c r="O10" s="1">
        <v>7.24</v>
      </c>
      <c r="U10" s="1">
        <v>18.5</v>
      </c>
      <c r="V10" s="1">
        <v>5.3</v>
      </c>
      <c r="X10" s="1">
        <v>24.2</v>
      </c>
      <c r="Y10" s="1">
        <v>5.97</v>
      </c>
      <c r="AD10" s="1">
        <v>6.5</v>
      </c>
      <c r="AE10" s="1">
        <v>5.757142857142858</v>
      </c>
      <c r="AF10" s="1">
        <v>0.64714285714285769</v>
      </c>
      <c r="AK10" s="1">
        <v>7.85</v>
      </c>
      <c r="AL10" s="1">
        <v>1.1999999999999993</v>
      </c>
      <c r="AQ10" s="1">
        <v>9.6199999999999992</v>
      </c>
      <c r="AR10" s="1">
        <f t="shared" si="1"/>
        <v>1.5299999999999994</v>
      </c>
      <c r="AS10" s="2">
        <f t="shared" si="0"/>
        <v>1.1257142857142854</v>
      </c>
      <c r="AT10" s="2">
        <f t="shared" si="2"/>
        <v>0.36423248910887762</v>
      </c>
    </row>
    <row r="11" spans="2:46" x14ac:dyDescent="0.25">
      <c r="B11" s="1">
        <v>-7.4999999999999997E-3</v>
      </c>
      <c r="C11" s="1">
        <v>7.8513000000000002</v>
      </c>
      <c r="F11" s="1">
        <v>11.58</v>
      </c>
      <c r="G11" s="1">
        <v>5.81</v>
      </c>
      <c r="J11" s="1">
        <v>0.20300000000000001</v>
      </c>
      <c r="K11" s="1">
        <v>7.25</v>
      </c>
      <c r="N11" s="1">
        <v>11.6</v>
      </c>
      <c r="O11" s="1">
        <v>6.72</v>
      </c>
      <c r="U11" s="1">
        <v>19.899999999999999</v>
      </c>
      <c r="V11" s="1">
        <v>5.99</v>
      </c>
      <c r="X11" s="1">
        <v>26.3</v>
      </c>
      <c r="Y11" s="1">
        <v>5.94</v>
      </c>
      <c r="AD11" s="1">
        <v>7.5</v>
      </c>
      <c r="AE11" s="1">
        <v>5.4087500000000013</v>
      </c>
      <c r="AF11" s="1">
        <v>0.29875000000000096</v>
      </c>
      <c r="AK11" s="1">
        <v>7.5</v>
      </c>
      <c r="AL11" s="1">
        <v>0.84999999999999964</v>
      </c>
      <c r="AQ11" s="1">
        <v>9.16</v>
      </c>
      <c r="AR11" s="1">
        <f t="shared" si="1"/>
        <v>1.0700000000000003</v>
      </c>
      <c r="AS11" s="2">
        <f t="shared" si="0"/>
        <v>0.73958333333333359</v>
      </c>
      <c r="AT11" s="2">
        <f t="shared" si="2"/>
        <v>0.32439741145014606</v>
      </c>
    </row>
    <row r="12" spans="2:46" x14ac:dyDescent="0.25">
      <c r="B12" s="1">
        <v>0</v>
      </c>
      <c r="C12" s="1">
        <v>7.7747000000000002</v>
      </c>
      <c r="D12" s="1">
        <v>7.9646446428571434</v>
      </c>
      <c r="F12" s="1">
        <v>11.83</v>
      </c>
      <c r="G12" s="1">
        <v>5.78</v>
      </c>
      <c r="J12" s="1">
        <v>0.22900000000000001</v>
      </c>
      <c r="K12" s="1">
        <v>7.42</v>
      </c>
      <c r="N12" s="1">
        <v>13.5</v>
      </c>
      <c r="O12" s="1">
        <v>8.01</v>
      </c>
      <c r="U12" s="1">
        <v>22.1</v>
      </c>
      <c r="V12" s="1">
        <v>6.06</v>
      </c>
      <c r="AD12" s="1">
        <v>8.5</v>
      </c>
      <c r="AE12" s="1">
        <v>5.3033333333333337</v>
      </c>
      <c r="AF12" s="1">
        <v>0.19333333333333336</v>
      </c>
      <c r="AK12" s="1">
        <v>7.37</v>
      </c>
      <c r="AL12" s="1">
        <v>0.71999999999999975</v>
      </c>
      <c r="AS12" s="2">
        <f t="shared" si="0"/>
        <v>0.45666666666666655</v>
      </c>
      <c r="AT12" s="2">
        <f t="shared" si="2"/>
        <v>0.26333333333333325</v>
      </c>
    </row>
    <row r="13" spans="2:46" x14ac:dyDescent="0.25">
      <c r="B13" s="1">
        <v>2.5000000000000001E-3</v>
      </c>
      <c r="C13" s="1">
        <v>7.9730999999999996</v>
      </c>
      <c r="F13" s="1">
        <v>12.09</v>
      </c>
      <c r="G13" s="1">
        <v>5.75</v>
      </c>
      <c r="H13" s="1">
        <v>6.1237499999999994</v>
      </c>
      <c r="J13" s="1">
        <v>0.25800000000000001</v>
      </c>
      <c r="K13" s="1">
        <v>7.24</v>
      </c>
      <c r="N13" s="1">
        <v>15.4</v>
      </c>
      <c r="O13" s="1">
        <v>6.67</v>
      </c>
      <c r="U13" s="1">
        <v>23.9</v>
      </c>
      <c r="V13" s="1">
        <v>4.74</v>
      </c>
      <c r="AD13" s="1">
        <v>9.5</v>
      </c>
      <c r="AE13" s="1">
        <v>5.29</v>
      </c>
      <c r="AF13" s="1">
        <v>0.17999999999999972</v>
      </c>
      <c r="AI13" s="1">
        <v>7.29</v>
      </c>
      <c r="AJ13" s="1">
        <v>1.3899999999999997</v>
      </c>
      <c r="AK13" s="1">
        <v>7.57</v>
      </c>
      <c r="AL13" s="1">
        <v>0.91999999999999993</v>
      </c>
      <c r="AQ13" s="1">
        <v>7.24</v>
      </c>
      <c r="AR13" s="1">
        <f t="shared" si="1"/>
        <v>-0.84999999999999964</v>
      </c>
      <c r="AS13" s="2">
        <f t="shared" si="0"/>
        <v>0.40999999999999992</v>
      </c>
      <c r="AT13" s="2">
        <f t="shared" si="2"/>
        <v>0.8457245414436072</v>
      </c>
    </row>
    <row r="14" spans="2:46" x14ac:dyDescent="0.25">
      <c r="B14" s="1">
        <v>6.0000000000000001E-3</v>
      </c>
      <c r="C14" s="1">
        <v>8.2045999999999992</v>
      </c>
      <c r="F14" s="1">
        <v>12.34</v>
      </c>
      <c r="G14" s="1">
        <v>5.92</v>
      </c>
      <c r="J14" s="1">
        <v>0.28899999999999998</v>
      </c>
      <c r="K14" s="1">
        <v>6.99</v>
      </c>
      <c r="N14" s="1">
        <v>17.3</v>
      </c>
      <c r="O14" s="1">
        <v>5.79</v>
      </c>
      <c r="P14" s="1">
        <v>6.2200000000000006</v>
      </c>
      <c r="U14" s="1">
        <v>25.3</v>
      </c>
      <c r="V14" s="1">
        <v>5.36</v>
      </c>
      <c r="AD14" s="1">
        <v>10.5</v>
      </c>
      <c r="AE14" s="1">
        <v>5.1742857142857144</v>
      </c>
      <c r="AF14" s="1">
        <v>6.4285714285714057E-2</v>
      </c>
      <c r="AI14" s="1">
        <v>8.06</v>
      </c>
      <c r="AJ14" s="1">
        <v>2.16</v>
      </c>
      <c r="AK14" s="1">
        <v>7.8</v>
      </c>
      <c r="AL14" s="1">
        <v>1.1499999999999995</v>
      </c>
      <c r="AM14" s="1">
        <v>7.76</v>
      </c>
      <c r="AN14" s="1">
        <v>1.0099999999999998</v>
      </c>
      <c r="AO14" s="1">
        <v>7.68</v>
      </c>
      <c r="AP14" s="1">
        <v>1.04</v>
      </c>
      <c r="AS14" s="2">
        <f t="shared" si="0"/>
        <v>1.0848571428571427</v>
      </c>
      <c r="AT14" s="2">
        <f t="shared" si="2"/>
        <v>0.66473416506456307</v>
      </c>
    </row>
    <row r="15" spans="2:46" x14ac:dyDescent="0.25">
      <c r="B15" s="1">
        <v>1.2500000000000001E-2</v>
      </c>
      <c r="C15" s="1">
        <v>8.1244999999999994</v>
      </c>
      <c r="F15" s="1">
        <v>12.6</v>
      </c>
      <c r="G15" s="1">
        <v>5.58</v>
      </c>
      <c r="J15" s="1">
        <v>0.32200000000000001</v>
      </c>
      <c r="K15" s="1">
        <v>7.48</v>
      </c>
      <c r="N15" s="1">
        <v>17.899999999999999</v>
      </c>
      <c r="O15" s="1">
        <v>6.65</v>
      </c>
      <c r="U15" s="1">
        <v>26.8</v>
      </c>
      <c r="V15" s="1">
        <v>3.71</v>
      </c>
      <c r="AD15" s="1">
        <v>11.5</v>
      </c>
      <c r="AE15" s="1">
        <v>3.4233333333333338</v>
      </c>
      <c r="AF15" s="1">
        <v>-1.6866666666666665</v>
      </c>
      <c r="AK15" s="1">
        <v>6.16</v>
      </c>
      <c r="AL15" s="1">
        <v>-0.49000000000000021</v>
      </c>
      <c r="AO15" s="1">
        <v>8.1</v>
      </c>
      <c r="AP15" s="1">
        <v>1.46</v>
      </c>
      <c r="AQ15" s="1">
        <v>6.72</v>
      </c>
      <c r="AR15" s="1">
        <f t="shared" si="1"/>
        <v>-1.37</v>
      </c>
      <c r="AS15" s="2">
        <f>AVERAGE(AR15,AP15,AN15,AL15,AJ15,AH15,AF15)</f>
        <v>-0.52166666666666672</v>
      </c>
      <c r="AT15" s="2">
        <f>_xlfn.STDEV.P(AR15,AP15,AN15,AL15,AJ15,AH15,AF15)</f>
        <v>1.2252448734844801</v>
      </c>
    </row>
    <row r="16" spans="2:46" x14ac:dyDescent="0.25">
      <c r="B16" s="1">
        <v>1.55E-2</v>
      </c>
      <c r="C16" s="1">
        <v>8.0670999999999999</v>
      </c>
      <c r="F16" s="1">
        <v>12.66</v>
      </c>
      <c r="G16" s="1">
        <v>5.63</v>
      </c>
      <c r="J16" s="1">
        <v>0.35699999999999998</v>
      </c>
      <c r="K16" s="1">
        <v>7.14</v>
      </c>
      <c r="N16" s="1">
        <v>18.5</v>
      </c>
      <c r="O16" s="1">
        <v>8.01</v>
      </c>
      <c r="AD16" s="1">
        <v>12.5</v>
      </c>
      <c r="AE16" s="1">
        <v>5.2558333333333325</v>
      </c>
      <c r="AF16" s="1">
        <v>0.14583333333333215</v>
      </c>
      <c r="AI16" s="1">
        <v>5.6</v>
      </c>
      <c r="AJ16" s="1">
        <v>-0.30000000000000071</v>
      </c>
      <c r="AK16" s="1">
        <v>6.1237499999999994</v>
      </c>
      <c r="AL16" s="1">
        <v>-0.52625000000000099</v>
      </c>
      <c r="AM16" s="1">
        <v>7.28</v>
      </c>
      <c r="AN16" s="1">
        <v>0.53000000000000025</v>
      </c>
      <c r="AS16" s="2">
        <f t="shared" si="0"/>
        <v>-3.7604166666667327E-2</v>
      </c>
      <c r="AT16" s="2">
        <f t="shared" si="2"/>
        <v>0.4072622405184203</v>
      </c>
    </row>
    <row r="17" spans="2:46" x14ac:dyDescent="0.25">
      <c r="B17" s="1">
        <v>1.95E-2</v>
      </c>
      <c r="C17" s="1">
        <v>8.0851000000000006</v>
      </c>
      <c r="F17" s="1">
        <v>12.72</v>
      </c>
      <c r="G17" s="1">
        <v>6.23</v>
      </c>
      <c r="J17" s="1">
        <v>0.39400000000000002</v>
      </c>
      <c r="K17" s="1">
        <v>6.56</v>
      </c>
      <c r="N17" s="1">
        <v>19</v>
      </c>
      <c r="O17" s="1">
        <v>8.18</v>
      </c>
      <c r="P17" s="1">
        <v>7.82</v>
      </c>
      <c r="AD17" s="1">
        <v>13.5</v>
      </c>
      <c r="AE17" s="1">
        <v>6.1492307692307691</v>
      </c>
      <c r="AF17" s="1">
        <v>1.0392307692307687</v>
      </c>
      <c r="AK17" s="1">
        <v>7.7050000000000001</v>
      </c>
      <c r="AL17" s="1">
        <v>1.0549999999999997</v>
      </c>
      <c r="AO17" s="1">
        <v>7.27</v>
      </c>
      <c r="AP17" s="1">
        <v>0.62999999999999989</v>
      </c>
      <c r="AQ17" s="1">
        <v>8.01</v>
      </c>
      <c r="AR17" s="1">
        <f t="shared" si="1"/>
        <v>-8.0000000000000071E-2</v>
      </c>
      <c r="AS17" s="2">
        <f t="shared" si="0"/>
        <v>0.66105769230769207</v>
      </c>
      <c r="AT17" s="2">
        <f t="shared" si="2"/>
        <v>0.46052592258180475</v>
      </c>
    </row>
    <row r="18" spans="2:46" x14ac:dyDescent="0.25">
      <c r="B18" s="1">
        <v>2.5999999999999999E-2</v>
      </c>
      <c r="C18" s="1">
        <v>7.8434999999999997</v>
      </c>
      <c r="F18" s="1">
        <v>12.78</v>
      </c>
      <c r="G18" s="1">
        <v>6.33</v>
      </c>
      <c r="J18" s="1">
        <v>0.434</v>
      </c>
      <c r="K18" s="1">
        <v>7.13</v>
      </c>
      <c r="N18" s="1">
        <v>19.7</v>
      </c>
      <c r="O18" s="1">
        <v>7.46</v>
      </c>
      <c r="AD18" s="1">
        <v>14.5</v>
      </c>
      <c r="AE18" s="1">
        <v>3.50875</v>
      </c>
      <c r="AF18" s="1">
        <v>-1.6012500000000003</v>
      </c>
      <c r="AI18" s="1">
        <v>7.33</v>
      </c>
      <c r="AJ18" s="1">
        <v>1.4299999999999997</v>
      </c>
      <c r="AK18" s="1">
        <v>8.73</v>
      </c>
      <c r="AL18" s="1">
        <v>2.08</v>
      </c>
      <c r="AO18" s="1">
        <v>5.74</v>
      </c>
      <c r="AP18" s="1">
        <v>-0.89999999999999947</v>
      </c>
      <c r="AS18" s="2">
        <f t="shared" si="0"/>
        <v>0.25218750000000001</v>
      </c>
      <c r="AT18" s="2">
        <f t="shared" si="2"/>
        <v>1.5403658187160445</v>
      </c>
    </row>
    <row r="19" spans="2:46" x14ac:dyDescent="0.25">
      <c r="B19" s="1">
        <v>2.9499999999999998E-2</v>
      </c>
      <c r="C19" s="1">
        <v>8.0205000000000002</v>
      </c>
      <c r="F19" s="1">
        <v>12.84</v>
      </c>
      <c r="G19" s="1">
        <v>6.51</v>
      </c>
      <c r="J19" s="1">
        <v>0.47499999999999998</v>
      </c>
      <c r="K19" s="1">
        <v>7.18</v>
      </c>
      <c r="N19" s="1">
        <v>20.3</v>
      </c>
      <c r="O19" s="1">
        <v>7.16</v>
      </c>
      <c r="P19" s="1">
        <v>7.2249999999999996</v>
      </c>
      <c r="AD19" s="1">
        <v>15.5</v>
      </c>
      <c r="AE19" s="1">
        <v>3.4487499999999995</v>
      </c>
      <c r="AF19" s="1">
        <v>-1.6612500000000008</v>
      </c>
      <c r="AI19" s="1">
        <v>4.47</v>
      </c>
      <c r="AJ19" s="1">
        <v>-1.4300000000000006</v>
      </c>
      <c r="AK19" s="1">
        <v>5.05</v>
      </c>
      <c r="AL19" s="1">
        <v>-1.6000000000000005</v>
      </c>
      <c r="AM19" s="1">
        <v>7.51</v>
      </c>
      <c r="AN19" s="1">
        <v>0.75999999999999979</v>
      </c>
      <c r="AQ19" s="1">
        <v>6.67</v>
      </c>
      <c r="AR19" s="1">
        <f t="shared" si="1"/>
        <v>-1.42</v>
      </c>
      <c r="AS19" s="2">
        <f t="shared" si="0"/>
        <v>-1.0702500000000004</v>
      </c>
      <c r="AT19" s="2">
        <f t="shared" si="2"/>
        <v>0.91994306889067889</v>
      </c>
    </row>
    <row r="20" spans="2:46" x14ac:dyDescent="0.25">
      <c r="B20" s="1">
        <v>3.3000000000000002E-2</v>
      </c>
      <c r="C20" s="1">
        <v>7.9804000000000004</v>
      </c>
      <c r="F20" s="1">
        <v>12.9</v>
      </c>
      <c r="G20" s="1">
        <v>7.04</v>
      </c>
      <c r="J20" s="1">
        <v>0.51900000000000002</v>
      </c>
      <c r="K20" s="1">
        <v>7.32</v>
      </c>
      <c r="N20" s="1">
        <v>20.9</v>
      </c>
      <c r="O20" s="1">
        <v>7.29</v>
      </c>
      <c r="AD20" s="1">
        <v>16.5</v>
      </c>
      <c r="AE20" s="1">
        <v>3.75</v>
      </c>
      <c r="AF20" s="1">
        <v>-1.3600000000000003</v>
      </c>
      <c r="AK20" s="1">
        <v>5.89</v>
      </c>
      <c r="AL20" s="1">
        <v>-0.76000000000000068</v>
      </c>
      <c r="AS20" s="2">
        <f t="shared" si="0"/>
        <v>-1.0600000000000005</v>
      </c>
      <c r="AT20" s="2">
        <f t="shared" si="2"/>
        <v>0.29999999999999977</v>
      </c>
    </row>
    <row r="21" spans="2:46" x14ac:dyDescent="0.25">
      <c r="B21" s="1">
        <v>3.9E-2</v>
      </c>
      <c r="C21" s="1">
        <v>8.0183</v>
      </c>
      <c r="F21" s="1">
        <v>13.43</v>
      </c>
      <c r="G21" s="1">
        <v>8.41</v>
      </c>
      <c r="H21" s="1">
        <v>7.7050000000000001</v>
      </c>
      <c r="J21" s="1">
        <v>0.56499999999999995</v>
      </c>
      <c r="K21" s="1">
        <v>6.97</v>
      </c>
      <c r="N21" s="1">
        <v>21.5</v>
      </c>
      <c r="O21" s="1">
        <v>6.96</v>
      </c>
      <c r="AD21" s="1">
        <v>17.5</v>
      </c>
      <c r="AE21" s="1">
        <v>4.2774999999999999</v>
      </c>
      <c r="AF21" s="1">
        <v>-0.83250000000000046</v>
      </c>
      <c r="AI21" s="1">
        <v>4.63</v>
      </c>
      <c r="AJ21" s="1">
        <v>-1.2700000000000005</v>
      </c>
      <c r="AK21" s="1">
        <v>6.12</v>
      </c>
      <c r="AL21" s="1">
        <v>-0.53000000000000025</v>
      </c>
      <c r="AQ21" s="1">
        <v>6.2200000000000006</v>
      </c>
      <c r="AR21" s="1">
        <f t="shared" si="1"/>
        <v>-1.8699999999999992</v>
      </c>
      <c r="AS21" s="2">
        <f t="shared" si="0"/>
        <v>-1.1256250000000001</v>
      </c>
      <c r="AT21" s="2">
        <f t="shared" si="2"/>
        <v>0.50389227209295406</v>
      </c>
    </row>
    <row r="22" spans="2:46" x14ac:dyDescent="0.25">
      <c r="B22" s="1">
        <v>4.1500000000000002E-2</v>
      </c>
      <c r="C22" s="1">
        <v>8.0261999999999993</v>
      </c>
      <c r="F22" s="1">
        <v>13.97</v>
      </c>
      <c r="G22" s="1">
        <v>8.6300000000000008</v>
      </c>
      <c r="J22" s="1">
        <v>0.61199999999999999</v>
      </c>
      <c r="K22" s="1">
        <v>7.26</v>
      </c>
      <c r="N22" s="1">
        <v>22</v>
      </c>
      <c r="O22" s="1">
        <v>7.71</v>
      </c>
      <c r="P22" s="1">
        <v>7.4550000000000001</v>
      </c>
      <c r="AD22" s="1">
        <v>18.5</v>
      </c>
      <c r="AE22" s="1">
        <v>4.8019999999999996</v>
      </c>
      <c r="AF22" s="1">
        <v>-0.30800000000000072</v>
      </c>
      <c r="AI22" s="1">
        <v>5.3</v>
      </c>
      <c r="AJ22" s="1">
        <v>-0.60000000000000053</v>
      </c>
      <c r="AK22" s="1">
        <v>5.9950000000000001</v>
      </c>
      <c r="AL22" s="1">
        <v>-0.65500000000000025</v>
      </c>
      <c r="AO22" s="1">
        <v>5.34</v>
      </c>
      <c r="AP22" s="1">
        <v>-1.2999999999999998</v>
      </c>
      <c r="AQ22" s="1">
        <v>8.01</v>
      </c>
      <c r="AR22" s="1">
        <f t="shared" si="1"/>
        <v>-8.0000000000000071E-2</v>
      </c>
      <c r="AS22" s="2">
        <f t="shared" si="0"/>
        <v>-0.58860000000000023</v>
      </c>
      <c r="AT22" s="2">
        <f t="shared" si="2"/>
        <v>0.41183472413093075</v>
      </c>
    </row>
    <row r="23" spans="2:46" x14ac:dyDescent="0.25">
      <c r="B23" s="1">
        <v>4.3999999999999997E-2</v>
      </c>
      <c r="C23" s="1">
        <v>8.1484000000000005</v>
      </c>
      <c r="F23" s="1">
        <v>14.5</v>
      </c>
      <c r="G23" s="1">
        <v>8.73</v>
      </c>
      <c r="J23" s="1">
        <v>0.66200000000000003</v>
      </c>
      <c r="K23" s="1">
        <v>7.27</v>
      </c>
      <c r="N23" s="1">
        <v>22.6</v>
      </c>
      <c r="O23" s="1">
        <v>7.2</v>
      </c>
      <c r="AD23" s="1">
        <v>19.5</v>
      </c>
      <c r="AE23" s="1">
        <v>4.6560000000000006</v>
      </c>
      <c r="AF23" s="1">
        <v>-0.45399999999999974</v>
      </c>
      <c r="AI23" s="1">
        <v>5.99</v>
      </c>
      <c r="AJ23" s="1">
        <v>8.9999999999999858E-2</v>
      </c>
      <c r="AK23" s="1">
        <v>6.419999999999999</v>
      </c>
      <c r="AL23" s="1">
        <v>-0.23000000000000131</v>
      </c>
      <c r="AM23" s="1">
        <v>5.41</v>
      </c>
      <c r="AN23" s="1">
        <v>-1.3399999999999999</v>
      </c>
      <c r="AQ23" s="1">
        <v>7.82</v>
      </c>
      <c r="AR23" s="1">
        <f t="shared" si="1"/>
        <v>-0.26999999999999957</v>
      </c>
      <c r="AS23" s="2">
        <f t="shared" si="0"/>
        <v>-0.44080000000000014</v>
      </c>
      <c r="AT23" s="2">
        <f t="shared" si="2"/>
        <v>0.48251275630805845</v>
      </c>
    </row>
    <row r="24" spans="2:46" x14ac:dyDescent="0.25">
      <c r="B24" s="1">
        <v>5.0500000000000003E-2</v>
      </c>
      <c r="C24" s="1">
        <v>8.0382999999999996</v>
      </c>
      <c r="F24" s="1">
        <v>15.3</v>
      </c>
      <c r="G24" s="1">
        <v>5.05</v>
      </c>
      <c r="J24" s="1">
        <v>0.71399999999999997</v>
      </c>
      <c r="K24" s="1">
        <v>7.07</v>
      </c>
      <c r="N24" s="1">
        <v>23.2</v>
      </c>
      <c r="O24" s="1">
        <v>5.39</v>
      </c>
      <c r="P24" s="1">
        <v>6.085</v>
      </c>
      <c r="AD24" s="1">
        <v>20.5</v>
      </c>
      <c r="AE24" s="1">
        <v>4.7742857142857149</v>
      </c>
      <c r="AF24" s="1">
        <v>-0.33571428571428541</v>
      </c>
      <c r="AK24" s="1">
        <v>6.3633333333333333</v>
      </c>
      <c r="AL24" s="1">
        <v>-0.28666666666666707</v>
      </c>
      <c r="AQ24" s="1">
        <v>7.2249999999999996</v>
      </c>
      <c r="AR24" s="1">
        <f t="shared" si="1"/>
        <v>-0.86500000000000021</v>
      </c>
      <c r="AS24" s="2">
        <f t="shared" si="0"/>
        <v>-0.4957936507936509</v>
      </c>
      <c r="AT24" s="2">
        <f t="shared" si="2"/>
        <v>0.26183507971529291</v>
      </c>
    </row>
    <row r="25" spans="2:46" x14ac:dyDescent="0.25">
      <c r="B25" s="1">
        <v>5.1999999999999998E-2</v>
      </c>
      <c r="C25" s="1">
        <v>8.0599000000000007</v>
      </c>
      <c r="F25" s="1">
        <v>16.100000000000001</v>
      </c>
      <c r="G25" s="1">
        <v>5.8</v>
      </c>
      <c r="H25" s="1">
        <v>5.89</v>
      </c>
      <c r="J25" s="1">
        <v>0.82199999999999995</v>
      </c>
      <c r="K25" s="1">
        <v>6.69</v>
      </c>
      <c r="N25" s="1">
        <v>23.8</v>
      </c>
      <c r="O25" s="1">
        <v>6.78</v>
      </c>
      <c r="AD25" s="1">
        <v>21.5</v>
      </c>
      <c r="AE25" s="1">
        <v>4.774</v>
      </c>
      <c r="AF25" s="1">
        <v>-0.3360000000000003</v>
      </c>
      <c r="AK25" s="1">
        <v>5.8266666666666671</v>
      </c>
      <c r="AL25" s="1">
        <v>-0.82333333333333325</v>
      </c>
      <c r="AQ25" s="1">
        <v>6.96</v>
      </c>
      <c r="AR25" s="1">
        <f t="shared" si="1"/>
        <v>-1.1299999999999999</v>
      </c>
      <c r="AS25" s="2">
        <f t="shared" si="0"/>
        <v>-0.76311111111111118</v>
      </c>
      <c r="AT25" s="2">
        <f t="shared" si="2"/>
        <v>0.32693428191512414</v>
      </c>
    </row>
    <row r="26" spans="2:46" x14ac:dyDescent="0.25">
      <c r="B26" s="1">
        <v>5.6000000000000001E-2</v>
      </c>
      <c r="C26" s="1">
        <v>7.7248999999999999</v>
      </c>
      <c r="F26" s="1">
        <v>16.21</v>
      </c>
      <c r="G26" s="1">
        <v>6.02</v>
      </c>
      <c r="J26" s="1">
        <v>0.879</v>
      </c>
      <c r="K26" s="1">
        <v>6.35</v>
      </c>
      <c r="N26" s="1">
        <v>24.4</v>
      </c>
      <c r="O26" s="1">
        <v>8.32</v>
      </c>
      <c r="AD26" s="1">
        <v>22.5</v>
      </c>
      <c r="AE26" s="1">
        <v>5.2220000000000004</v>
      </c>
      <c r="AF26" s="1">
        <v>0.1120000000000001</v>
      </c>
      <c r="AI26" s="1">
        <v>6.06</v>
      </c>
      <c r="AJ26" s="1">
        <v>0.15999999999999925</v>
      </c>
      <c r="AK26" s="1">
        <v>6.53</v>
      </c>
      <c r="AL26" s="1">
        <v>-0.12000000000000011</v>
      </c>
      <c r="AO26" s="1">
        <v>6.35</v>
      </c>
      <c r="AP26" s="1">
        <v>-0.29000000000000004</v>
      </c>
      <c r="AQ26" s="1">
        <v>7.4550000000000001</v>
      </c>
      <c r="AR26" s="1">
        <f t="shared" si="1"/>
        <v>-0.63499999999999979</v>
      </c>
      <c r="AS26" s="2">
        <f t="shared" si="0"/>
        <v>-0.15460000000000013</v>
      </c>
      <c r="AT26" s="2">
        <f t="shared" si="2"/>
        <v>0.28995282374896758</v>
      </c>
    </row>
    <row r="27" spans="2:46" x14ac:dyDescent="0.25">
      <c r="B27" s="1">
        <v>5.6599999999999998E-2</v>
      </c>
      <c r="C27" s="1">
        <v>8.2645</v>
      </c>
      <c r="F27" s="1">
        <v>16.32</v>
      </c>
      <c r="G27" s="1">
        <v>5.84</v>
      </c>
      <c r="J27" s="1">
        <v>0.93799999999999994</v>
      </c>
      <c r="K27" s="1">
        <v>6.74</v>
      </c>
      <c r="N27" s="1">
        <v>25</v>
      </c>
      <c r="O27" s="1">
        <v>6.88</v>
      </c>
      <c r="P27" s="1">
        <v>6.6449999999999996</v>
      </c>
      <c r="AD27" s="1">
        <v>23.5</v>
      </c>
      <c r="AE27" s="1">
        <v>4.984</v>
      </c>
      <c r="AF27" s="1">
        <v>-0.12600000000000033</v>
      </c>
      <c r="AI27" s="1">
        <v>4.74</v>
      </c>
      <c r="AJ27" s="1">
        <v>-1.1600000000000001</v>
      </c>
      <c r="AK27" s="1">
        <v>5.9033333333333333</v>
      </c>
      <c r="AL27" s="1">
        <v>-0.74666666666666703</v>
      </c>
      <c r="AM27" s="1">
        <v>5.77</v>
      </c>
      <c r="AN27" s="1">
        <v>-0.98000000000000043</v>
      </c>
      <c r="AQ27" s="1">
        <v>6.085</v>
      </c>
      <c r="AR27" s="1">
        <f t="shared" si="1"/>
        <v>-2.0049999999999999</v>
      </c>
      <c r="AS27" s="2">
        <f t="shared" si="0"/>
        <v>-1.0035333333333336</v>
      </c>
      <c r="AT27" s="2">
        <f t="shared" si="2"/>
        <v>0.61057617961324928</v>
      </c>
    </row>
    <row r="28" spans="2:46" x14ac:dyDescent="0.25">
      <c r="B28" s="1">
        <v>5.7099999999999998E-2</v>
      </c>
      <c r="C28" s="1">
        <v>7.9892000000000003</v>
      </c>
      <c r="F28" s="1">
        <v>16.43</v>
      </c>
      <c r="G28" s="1">
        <v>6.06</v>
      </c>
      <c r="J28" s="1">
        <v>0.999</v>
      </c>
      <c r="K28" s="1">
        <v>6.47</v>
      </c>
      <c r="N28" s="1">
        <v>25.6</v>
      </c>
      <c r="O28" s="1">
        <v>6.41</v>
      </c>
      <c r="AD28" s="1">
        <v>24.5</v>
      </c>
      <c r="AE28" s="1">
        <v>4.4550000000000001</v>
      </c>
      <c r="AF28" s="1">
        <v>-0.65500000000000025</v>
      </c>
      <c r="AK28" s="1">
        <v>5.52</v>
      </c>
      <c r="AL28" s="1">
        <v>-1.1300000000000008</v>
      </c>
      <c r="AO28" s="1">
        <v>5.97</v>
      </c>
      <c r="AP28" s="1">
        <v>-0.66999999999999993</v>
      </c>
      <c r="AQ28" s="1">
        <v>8.32</v>
      </c>
      <c r="AR28" s="1">
        <f t="shared" si="1"/>
        <v>0.23000000000000043</v>
      </c>
      <c r="AS28" s="2">
        <f t="shared" si="0"/>
        <v>-0.55625000000000013</v>
      </c>
      <c r="AT28" s="2">
        <f t="shared" si="2"/>
        <v>0.49246034104280967</v>
      </c>
    </row>
    <row r="29" spans="2:46" x14ac:dyDescent="0.25">
      <c r="B29" s="1">
        <v>5.74E-2</v>
      </c>
      <c r="C29" s="1">
        <v>8.0427</v>
      </c>
      <c r="F29" s="1">
        <v>16.54</v>
      </c>
      <c r="G29" s="1">
        <v>5.52</v>
      </c>
      <c r="J29" s="1">
        <v>1.0609999999999999</v>
      </c>
      <c r="K29" s="1">
        <v>6.74</v>
      </c>
      <c r="L29" s="1">
        <v>6.7566666666666668</v>
      </c>
      <c r="AD29" s="1">
        <v>25.5</v>
      </c>
      <c r="AE29" s="1">
        <v>4.5780000000000003</v>
      </c>
      <c r="AF29" s="1">
        <v>-0.53200000000000003</v>
      </c>
      <c r="AI29" s="1">
        <v>5.36</v>
      </c>
      <c r="AJ29" s="1">
        <v>-0.54</v>
      </c>
      <c r="AK29" s="1">
        <v>5.1566666666666663</v>
      </c>
      <c r="AL29" s="1">
        <v>-1.4933333333333341</v>
      </c>
      <c r="AQ29" s="1">
        <v>6.6449999999999996</v>
      </c>
      <c r="AR29" s="1">
        <f t="shared" si="1"/>
        <v>-1.4450000000000003</v>
      </c>
      <c r="AS29" s="2">
        <f t="shared" si="0"/>
        <v>-1.0025833333333336</v>
      </c>
      <c r="AT29" s="2">
        <f t="shared" si="2"/>
        <v>0.46690472350719847</v>
      </c>
    </row>
    <row r="30" spans="2:46" x14ac:dyDescent="0.25">
      <c r="B30" s="1">
        <v>7.0000000000000007E-2</v>
      </c>
      <c r="C30" s="1">
        <v>8.2898999999999994</v>
      </c>
      <c r="F30" s="1">
        <v>16.649999999999999</v>
      </c>
      <c r="G30" s="1">
        <v>6.17</v>
      </c>
      <c r="J30" s="1">
        <v>1.1259999999999999</v>
      </c>
      <c r="K30" s="1">
        <v>6.61</v>
      </c>
      <c r="AD30" s="1">
        <v>26.5</v>
      </c>
    </row>
    <row r="31" spans="2:46" x14ac:dyDescent="0.25">
      <c r="B31" s="1">
        <v>8.9399999999999993E-2</v>
      </c>
      <c r="C31" s="1">
        <v>7.6597999999999997</v>
      </c>
      <c r="F31" s="1">
        <v>16.760000000000002</v>
      </c>
      <c r="G31" s="1">
        <v>5.88</v>
      </c>
      <c r="J31" s="1">
        <v>1.1910000000000001</v>
      </c>
      <c r="K31" s="1">
        <v>7.25</v>
      </c>
      <c r="AD31" s="1" t="s">
        <v>12</v>
      </c>
      <c r="AE31" s="1">
        <v>5.1100000000000003</v>
      </c>
      <c r="AI31" s="1">
        <v>5.8936363636363645</v>
      </c>
      <c r="AK31" s="1">
        <v>6.64779761904762</v>
      </c>
      <c r="AM31" s="1">
        <v>6.7459999999999996</v>
      </c>
      <c r="AO31" s="1">
        <v>6.6357142857142852</v>
      </c>
      <c r="AQ31" s="1">
        <v>8.0863157894736855</v>
      </c>
    </row>
    <row r="32" spans="2:46" x14ac:dyDescent="0.25">
      <c r="B32" s="1">
        <v>9.6699999999999994E-2</v>
      </c>
      <c r="C32" s="1">
        <v>8.0870999999999995</v>
      </c>
      <c r="F32" s="1">
        <v>16.87</v>
      </c>
      <c r="G32" s="1">
        <v>5.8</v>
      </c>
      <c r="J32" s="1">
        <v>1.2589999999999999</v>
      </c>
      <c r="K32" s="1">
        <v>6.72</v>
      </c>
    </row>
    <row r="33" spans="2:12" x14ac:dyDescent="0.25">
      <c r="B33" s="1">
        <v>0.12740000000000001</v>
      </c>
      <c r="C33" s="1">
        <v>8.1041000000000007</v>
      </c>
      <c r="F33" s="1">
        <v>16.98</v>
      </c>
      <c r="G33" s="1">
        <v>5.92</v>
      </c>
      <c r="J33" s="1">
        <v>1.3280000000000001</v>
      </c>
      <c r="K33" s="1">
        <v>6.88</v>
      </c>
    </row>
    <row r="34" spans="2:12" x14ac:dyDescent="0.25">
      <c r="B34" s="1">
        <v>0.16569999999999999</v>
      </c>
      <c r="C34" s="1">
        <v>7.9497</v>
      </c>
      <c r="F34" s="1">
        <v>17.09</v>
      </c>
      <c r="G34" s="1">
        <v>5.89</v>
      </c>
      <c r="H34" s="1">
        <v>6.12</v>
      </c>
      <c r="J34" s="1">
        <v>1.4710000000000001</v>
      </c>
      <c r="K34" s="1">
        <v>6.71</v>
      </c>
    </row>
    <row r="35" spans="2:12" x14ac:dyDescent="0.25">
      <c r="B35" s="1">
        <v>0.18099999999999999</v>
      </c>
      <c r="C35" s="1">
        <v>8.2883999999999993</v>
      </c>
      <c r="F35" s="1">
        <v>17.2</v>
      </c>
      <c r="G35" s="1">
        <v>6.08</v>
      </c>
      <c r="J35" s="1">
        <v>1.544</v>
      </c>
      <c r="K35" s="1">
        <v>6.86</v>
      </c>
    </row>
    <row r="36" spans="2:12" x14ac:dyDescent="0.25">
      <c r="B36" s="1">
        <v>0.19950000000000001</v>
      </c>
      <c r="C36" s="1">
        <v>8.3542000000000005</v>
      </c>
      <c r="F36" s="1">
        <v>17.7</v>
      </c>
      <c r="G36" s="1">
        <v>6.39</v>
      </c>
      <c r="J36" s="1">
        <v>1.62</v>
      </c>
      <c r="K36" s="1">
        <v>6.7</v>
      </c>
    </row>
    <row r="37" spans="2:12" x14ac:dyDescent="0.25">
      <c r="B37" s="1">
        <v>0.2422</v>
      </c>
      <c r="C37" s="1">
        <v>7.6550000000000002</v>
      </c>
      <c r="F37" s="1">
        <v>18.100000000000001</v>
      </c>
      <c r="G37" s="1">
        <v>5.96</v>
      </c>
      <c r="H37" s="1">
        <v>5.9950000000000001</v>
      </c>
      <c r="J37" s="1">
        <v>1.696</v>
      </c>
      <c r="K37" s="1">
        <v>6.15</v>
      </c>
    </row>
    <row r="38" spans="2:12" x14ac:dyDescent="0.25">
      <c r="B38" s="1">
        <v>0.25740000000000002</v>
      </c>
      <c r="C38" s="1">
        <v>8.0513999999999992</v>
      </c>
      <c r="F38" s="1">
        <v>18.7</v>
      </c>
      <c r="G38" s="1">
        <v>6.03</v>
      </c>
      <c r="J38" s="1">
        <v>1.7749999999999999</v>
      </c>
      <c r="K38" s="1">
        <v>6.67</v>
      </c>
    </row>
    <row r="39" spans="2:12" x14ac:dyDescent="0.25">
      <c r="B39" s="1">
        <v>0.28050000000000003</v>
      </c>
      <c r="C39" s="1">
        <v>7.7062999999999997</v>
      </c>
      <c r="F39" s="1">
        <v>19.2</v>
      </c>
      <c r="G39" s="1">
        <v>6.71</v>
      </c>
      <c r="H39" s="1">
        <v>6.419999999999999</v>
      </c>
      <c r="J39" s="1">
        <v>1.8540000000000001</v>
      </c>
      <c r="K39" s="1">
        <v>6.93</v>
      </c>
    </row>
    <row r="40" spans="2:12" x14ac:dyDescent="0.25">
      <c r="B40" s="1">
        <v>0.30359999999999998</v>
      </c>
      <c r="C40" s="1">
        <v>8.0866000000000007</v>
      </c>
      <c r="F40" s="1">
        <v>19.53</v>
      </c>
      <c r="G40" s="1">
        <v>6.35</v>
      </c>
      <c r="J40" s="1">
        <v>1.9350000000000001</v>
      </c>
      <c r="K40" s="1">
        <v>6.86</v>
      </c>
    </row>
    <row r="41" spans="2:12" x14ac:dyDescent="0.25">
      <c r="B41" s="1">
        <v>0.31909999999999999</v>
      </c>
      <c r="C41" s="1">
        <v>7.9886999999999997</v>
      </c>
      <c r="F41" s="1">
        <v>19.87</v>
      </c>
      <c r="G41" s="1">
        <v>6.2</v>
      </c>
      <c r="J41" s="1">
        <v>2.0179999999999998</v>
      </c>
      <c r="K41" s="1">
        <v>6.55</v>
      </c>
      <c r="L41" s="1">
        <v>6.3770000000000007</v>
      </c>
    </row>
    <row r="42" spans="2:12" x14ac:dyDescent="0.25">
      <c r="B42" s="1">
        <v>0.33450000000000002</v>
      </c>
      <c r="C42" s="1">
        <v>7.7355999999999998</v>
      </c>
      <c r="F42" s="1">
        <v>20.2</v>
      </c>
      <c r="G42" s="1">
        <v>6.59</v>
      </c>
      <c r="H42" s="1">
        <v>6.3633333333333333</v>
      </c>
      <c r="J42" s="1">
        <v>2.1019999999999999</v>
      </c>
      <c r="K42" s="1">
        <v>6.62</v>
      </c>
    </row>
    <row r="43" spans="2:12" x14ac:dyDescent="0.25">
      <c r="B43" s="1">
        <v>0.37019999999999997</v>
      </c>
      <c r="C43" s="1">
        <v>8.3138000000000005</v>
      </c>
      <c r="F43" s="1">
        <v>20.54</v>
      </c>
      <c r="G43" s="1">
        <v>6.32</v>
      </c>
      <c r="J43" s="1">
        <v>2.2730000000000001</v>
      </c>
      <c r="K43" s="1">
        <v>6.39</v>
      </c>
    </row>
    <row r="44" spans="2:12" x14ac:dyDescent="0.25">
      <c r="B44" s="1">
        <v>0.39939999999999998</v>
      </c>
      <c r="C44" s="1">
        <v>8.3890999999999991</v>
      </c>
      <c r="F44" s="1">
        <v>20.87</v>
      </c>
      <c r="G44" s="1">
        <v>6.18</v>
      </c>
      <c r="J44" s="1">
        <v>2.3610000000000002</v>
      </c>
      <c r="K44" s="1">
        <v>6.23</v>
      </c>
    </row>
    <row r="45" spans="2:12" x14ac:dyDescent="0.25">
      <c r="B45" s="1">
        <v>0.42949999999999999</v>
      </c>
      <c r="C45" s="1">
        <v>8.0786999999999995</v>
      </c>
      <c r="F45" s="1">
        <v>21.21</v>
      </c>
      <c r="G45" s="1">
        <v>6.15</v>
      </c>
      <c r="H45" s="1">
        <v>5.8266666666666671</v>
      </c>
      <c r="J45" s="1">
        <v>2.4500000000000002</v>
      </c>
      <c r="K45" s="1">
        <v>6.68</v>
      </c>
    </row>
    <row r="46" spans="2:12" x14ac:dyDescent="0.25">
      <c r="B46" s="1">
        <v>0.45950000000000002</v>
      </c>
      <c r="C46" s="1">
        <v>7.7816000000000001</v>
      </c>
      <c r="F46" s="1">
        <v>21.54</v>
      </c>
      <c r="G46" s="1">
        <v>5.61</v>
      </c>
      <c r="J46" s="1">
        <v>2.54</v>
      </c>
      <c r="K46" s="1">
        <v>6.42</v>
      </c>
    </row>
    <row r="47" spans="2:12" x14ac:dyDescent="0.25">
      <c r="B47" s="1">
        <v>0.47510000000000002</v>
      </c>
      <c r="C47" s="1">
        <v>7.7934000000000001</v>
      </c>
      <c r="F47" s="1">
        <v>21.88</v>
      </c>
      <c r="G47" s="1">
        <v>5.72</v>
      </c>
      <c r="J47" s="1">
        <v>2.6309999999999998</v>
      </c>
      <c r="K47" s="1">
        <v>6.25</v>
      </c>
    </row>
    <row r="48" spans="2:12" x14ac:dyDescent="0.25">
      <c r="B48" s="1">
        <v>0.50109999999999999</v>
      </c>
      <c r="C48" s="1">
        <v>8.0136000000000003</v>
      </c>
      <c r="F48" s="1">
        <v>22.21</v>
      </c>
      <c r="G48" s="1">
        <v>6.36</v>
      </c>
      <c r="H48" s="1">
        <v>6.53</v>
      </c>
      <c r="J48" s="1">
        <v>2.7240000000000002</v>
      </c>
      <c r="K48" s="1">
        <v>6.31</v>
      </c>
    </row>
    <row r="49" spans="2:12" x14ac:dyDescent="0.25">
      <c r="B49" s="1">
        <v>0.52710000000000001</v>
      </c>
      <c r="C49" s="1">
        <v>7.5571999999999999</v>
      </c>
      <c r="F49" s="1">
        <v>22.55</v>
      </c>
      <c r="G49" s="1">
        <v>6.29</v>
      </c>
      <c r="J49" s="1">
        <v>2.8170000000000002</v>
      </c>
      <c r="K49" s="1">
        <v>6.34</v>
      </c>
    </row>
    <row r="50" spans="2:12" x14ac:dyDescent="0.25">
      <c r="B50" s="1">
        <v>0.55310000000000004</v>
      </c>
      <c r="C50" s="1">
        <v>7.8343999999999996</v>
      </c>
      <c r="F50" s="1">
        <v>22.88</v>
      </c>
      <c r="G50" s="1">
        <v>6.94</v>
      </c>
      <c r="J50" s="1">
        <v>2.9119999999999999</v>
      </c>
      <c r="K50" s="1">
        <v>5.98</v>
      </c>
    </row>
    <row r="51" spans="2:12" x14ac:dyDescent="0.25">
      <c r="B51" s="1">
        <v>0.57850000000000001</v>
      </c>
      <c r="C51" s="1">
        <v>7.9006999999999996</v>
      </c>
      <c r="F51" s="1">
        <v>23.22</v>
      </c>
      <c r="G51" s="1">
        <v>6.43</v>
      </c>
      <c r="H51" s="1">
        <v>5.9033333333333333</v>
      </c>
      <c r="J51" s="1">
        <v>3.008</v>
      </c>
      <c r="K51" s="1">
        <v>6.27</v>
      </c>
      <c r="L51" s="1">
        <v>5.9755555555555553</v>
      </c>
    </row>
    <row r="52" spans="2:12" x14ac:dyDescent="0.25">
      <c r="B52" s="1">
        <v>0.61750000000000005</v>
      </c>
      <c r="C52" s="1">
        <v>8.0347000000000008</v>
      </c>
      <c r="F52" s="1">
        <v>23.49</v>
      </c>
      <c r="G52" s="1">
        <v>5.86</v>
      </c>
      <c r="J52" s="1">
        <v>3.2029999999999998</v>
      </c>
      <c r="K52" s="1">
        <v>5.95</v>
      </c>
    </row>
    <row r="53" spans="2:12" x14ac:dyDescent="0.25">
      <c r="B53" s="1">
        <v>0.64770000000000005</v>
      </c>
      <c r="C53" s="1">
        <v>7.6482999999999999</v>
      </c>
      <c r="F53" s="1">
        <v>23.75</v>
      </c>
      <c r="G53" s="1">
        <v>5.42</v>
      </c>
      <c r="J53" s="1">
        <v>3.302</v>
      </c>
      <c r="K53" s="1">
        <v>5.66</v>
      </c>
    </row>
    <row r="54" spans="2:12" x14ac:dyDescent="0.25">
      <c r="B54" s="1">
        <v>0.68030000000000002</v>
      </c>
      <c r="C54" s="1">
        <v>7.9043000000000001</v>
      </c>
      <c r="F54" s="1">
        <v>24</v>
      </c>
      <c r="G54" s="1">
        <v>5.5</v>
      </c>
      <c r="H54" s="1">
        <v>5.52</v>
      </c>
      <c r="J54" s="1">
        <v>3.4020000000000001</v>
      </c>
      <c r="K54" s="1">
        <v>6.06</v>
      </c>
    </row>
    <row r="55" spans="2:12" x14ac:dyDescent="0.25">
      <c r="B55" s="1">
        <v>0.72470000000000001</v>
      </c>
      <c r="C55" s="1">
        <v>7.7008999999999999</v>
      </c>
      <c r="F55" s="1">
        <v>24.35</v>
      </c>
      <c r="G55" s="1">
        <v>5.7</v>
      </c>
      <c r="J55" s="1">
        <v>3.5030000000000001</v>
      </c>
      <c r="K55" s="1">
        <v>5.85</v>
      </c>
    </row>
    <row r="56" spans="2:12" x14ac:dyDescent="0.25">
      <c r="B56" s="1">
        <v>0.75839999999999996</v>
      </c>
      <c r="C56" s="1">
        <v>8.2994000000000003</v>
      </c>
      <c r="F56" s="1">
        <v>24.7</v>
      </c>
      <c r="G56" s="1">
        <v>5.36</v>
      </c>
      <c r="J56" s="1">
        <v>3.605</v>
      </c>
      <c r="K56" s="1">
        <v>6.07</v>
      </c>
    </row>
    <row r="57" spans="2:12" x14ac:dyDescent="0.25">
      <c r="B57" s="1">
        <v>0.77470000000000006</v>
      </c>
      <c r="C57" s="1">
        <v>7.8219000000000003</v>
      </c>
      <c r="F57" s="1">
        <v>25.06</v>
      </c>
      <c r="G57" s="1">
        <v>5.62</v>
      </c>
      <c r="H57" s="1">
        <v>5.1566666666666663</v>
      </c>
      <c r="J57" s="1">
        <v>3.7080000000000002</v>
      </c>
      <c r="K57" s="1">
        <v>6.12</v>
      </c>
    </row>
    <row r="58" spans="2:12" x14ac:dyDescent="0.25">
      <c r="B58" s="1">
        <v>0.79920000000000002</v>
      </c>
      <c r="C58" s="1">
        <v>8.0266000000000002</v>
      </c>
      <c r="F58" s="1">
        <v>25.41</v>
      </c>
      <c r="G58" s="1">
        <v>5.15</v>
      </c>
      <c r="J58" s="1">
        <v>3.8119999999999998</v>
      </c>
      <c r="K58" s="1">
        <v>5.98</v>
      </c>
    </row>
    <row r="59" spans="2:12" x14ac:dyDescent="0.25">
      <c r="B59" s="1">
        <v>0.80740000000000001</v>
      </c>
      <c r="C59" s="1">
        <v>7.4497999999999998</v>
      </c>
      <c r="F59" s="1">
        <v>25.77</v>
      </c>
      <c r="G59" s="1">
        <v>4.7</v>
      </c>
      <c r="J59" s="1">
        <v>3.9169999999999998</v>
      </c>
      <c r="K59" s="1">
        <v>5.82</v>
      </c>
    </row>
    <row r="60" spans="2:12" x14ac:dyDescent="0.25">
      <c r="B60" s="1">
        <v>0.8327</v>
      </c>
      <c r="C60" s="1">
        <v>7.7901999999999996</v>
      </c>
      <c r="J60" s="1">
        <v>4.0439999999999996</v>
      </c>
      <c r="K60" s="1">
        <v>5.8</v>
      </c>
      <c r="L60" s="1">
        <v>5.8512500000000003</v>
      </c>
    </row>
    <row r="61" spans="2:12" x14ac:dyDescent="0.25">
      <c r="B61" s="1">
        <v>0.86250000000000004</v>
      </c>
      <c r="C61" s="1">
        <v>8.0404999999999998</v>
      </c>
      <c r="J61" s="1">
        <v>4.2359999999999998</v>
      </c>
      <c r="K61" s="1">
        <v>6.18</v>
      </c>
    </row>
    <row r="62" spans="2:12" x14ac:dyDescent="0.25">
      <c r="B62" s="1">
        <v>0.89219999999999999</v>
      </c>
      <c r="C62" s="1">
        <v>8.0658999999999992</v>
      </c>
      <c r="J62" s="1">
        <v>4.3449999999999998</v>
      </c>
      <c r="K62" s="1">
        <v>5.95</v>
      </c>
    </row>
    <row r="63" spans="2:12" x14ac:dyDescent="0.25">
      <c r="B63" s="1">
        <v>0.91900000000000004</v>
      </c>
      <c r="C63" s="1">
        <v>7.7971000000000004</v>
      </c>
      <c r="J63" s="1">
        <v>4.4539999999999997</v>
      </c>
      <c r="K63" s="1">
        <v>5.51</v>
      </c>
    </row>
    <row r="64" spans="2:12" x14ac:dyDescent="0.25">
      <c r="B64" s="1">
        <v>0.93389999999999995</v>
      </c>
      <c r="C64" s="1">
        <v>7.7771999999999997</v>
      </c>
      <c r="J64" s="1">
        <v>4.5629999999999997</v>
      </c>
      <c r="K64" s="1">
        <v>5.74</v>
      </c>
    </row>
    <row r="65" spans="2:12" x14ac:dyDescent="0.25">
      <c r="B65" s="1">
        <v>0.96960000000000002</v>
      </c>
      <c r="C65" s="1">
        <v>7.9740000000000002</v>
      </c>
      <c r="J65" s="1">
        <v>4.6740000000000004</v>
      </c>
      <c r="K65" s="1">
        <v>6.06</v>
      </c>
    </row>
    <row r="66" spans="2:12" x14ac:dyDescent="0.25">
      <c r="B66" s="1">
        <v>0.97560000000000002</v>
      </c>
      <c r="C66" s="1">
        <v>7.9077999999999999</v>
      </c>
      <c r="J66" s="1">
        <v>4.7850000000000001</v>
      </c>
      <c r="K66" s="1">
        <v>5.8</v>
      </c>
    </row>
    <row r="67" spans="2:12" x14ac:dyDescent="0.25">
      <c r="B67" s="1">
        <v>0.99370000000000003</v>
      </c>
      <c r="C67" s="1">
        <v>7.7763</v>
      </c>
      <c r="J67" s="1">
        <v>4.8970000000000002</v>
      </c>
      <c r="K67" s="1">
        <v>5.77</v>
      </c>
    </row>
    <row r="68" spans="2:12" x14ac:dyDescent="0.25">
      <c r="B68" s="1">
        <v>1.0150999999999999</v>
      </c>
      <c r="C68" s="1">
        <v>8.4948999999999995</v>
      </c>
      <c r="D68" s="1">
        <v>7.838920408163264</v>
      </c>
      <c r="J68" s="1">
        <v>5.01</v>
      </c>
      <c r="K68" s="1">
        <v>5.82</v>
      </c>
      <c r="L68" s="1">
        <v>5.7674999999999992</v>
      </c>
    </row>
    <row r="69" spans="2:12" x14ac:dyDescent="0.25">
      <c r="B69" s="1">
        <v>1.0586</v>
      </c>
      <c r="C69" s="1">
        <v>7.7378999999999998</v>
      </c>
      <c r="J69" s="1">
        <v>5.1230000000000002</v>
      </c>
      <c r="K69" s="1">
        <v>5.54</v>
      </c>
    </row>
    <row r="70" spans="2:12" x14ac:dyDescent="0.25">
      <c r="B70" s="1">
        <v>1.0730999999999999</v>
      </c>
      <c r="C70" s="1">
        <v>8.0342000000000002</v>
      </c>
      <c r="J70" s="1">
        <v>5.3520000000000003</v>
      </c>
      <c r="K70" s="1">
        <v>5.56</v>
      </c>
    </row>
    <row r="71" spans="2:12" x14ac:dyDescent="0.25">
      <c r="B71" s="1">
        <v>1.0875999999999999</v>
      </c>
      <c r="C71" s="1">
        <v>7.3093000000000004</v>
      </c>
      <c r="J71" s="1">
        <v>5.4669999999999996</v>
      </c>
      <c r="K71" s="1">
        <v>5.85</v>
      </c>
    </row>
    <row r="72" spans="2:12" x14ac:dyDescent="0.25">
      <c r="B72" s="1">
        <v>1.1325000000000001</v>
      </c>
      <c r="C72" s="1">
        <v>7.8905000000000003</v>
      </c>
      <c r="J72" s="1">
        <v>5.5830000000000002</v>
      </c>
      <c r="K72" s="1">
        <v>5.81</v>
      </c>
    </row>
    <row r="73" spans="2:12" x14ac:dyDescent="0.25">
      <c r="B73" s="1">
        <v>1.1928000000000001</v>
      </c>
      <c r="C73" s="1">
        <v>7.5185000000000004</v>
      </c>
      <c r="J73" s="1">
        <v>5.6989999999999998</v>
      </c>
      <c r="K73" s="1">
        <v>5.74</v>
      </c>
    </row>
    <row r="74" spans="2:12" x14ac:dyDescent="0.25">
      <c r="B74" s="1">
        <v>1.2133</v>
      </c>
      <c r="C74" s="1">
        <v>8.0126000000000008</v>
      </c>
      <c r="J74" s="1">
        <v>5.8159999999999998</v>
      </c>
      <c r="K74" s="1">
        <v>5.96</v>
      </c>
    </row>
    <row r="75" spans="2:12" x14ac:dyDescent="0.25">
      <c r="B75" s="1">
        <v>1.2336</v>
      </c>
      <c r="C75" s="1">
        <v>8.3247</v>
      </c>
      <c r="J75" s="1">
        <v>5.9329999999999998</v>
      </c>
      <c r="K75" s="1">
        <v>5.86</v>
      </c>
    </row>
    <row r="76" spans="2:12" x14ac:dyDescent="0.25">
      <c r="B76" s="1">
        <v>1.2626999999999999</v>
      </c>
      <c r="C76" s="1">
        <v>8.5075000000000003</v>
      </c>
      <c r="J76" s="1">
        <v>6.0510000000000002</v>
      </c>
      <c r="K76" s="1">
        <v>5.98</v>
      </c>
      <c r="L76" s="1">
        <v>5.757142857142858</v>
      </c>
    </row>
    <row r="77" spans="2:12" x14ac:dyDescent="0.25">
      <c r="B77" s="1">
        <v>1.2705</v>
      </c>
      <c r="C77" s="1">
        <v>7.45</v>
      </c>
      <c r="J77" s="1">
        <v>6.17</v>
      </c>
      <c r="K77" s="1">
        <v>5.64</v>
      </c>
    </row>
    <row r="78" spans="2:12" x14ac:dyDescent="0.25">
      <c r="B78" s="1">
        <v>1.2842</v>
      </c>
      <c r="C78" s="1">
        <v>7.7135999999999996</v>
      </c>
      <c r="J78" s="1">
        <v>6.2889999999999997</v>
      </c>
      <c r="K78" s="1">
        <v>5.5</v>
      </c>
    </row>
    <row r="79" spans="2:12" x14ac:dyDescent="0.25">
      <c r="B79" s="1">
        <v>1.298</v>
      </c>
      <c r="C79" s="1">
        <v>8.2469000000000001</v>
      </c>
      <c r="J79" s="1">
        <v>6.5289999999999999</v>
      </c>
      <c r="K79" s="1">
        <v>5.96</v>
      </c>
    </row>
    <row r="80" spans="2:12" x14ac:dyDescent="0.25">
      <c r="B80" s="1">
        <v>1.3185</v>
      </c>
      <c r="C80" s="1">
        <v>7.7907999999999999</v>
      </c>
      <c r="J80" s="1">
        <v>6.649</v>
      </c>
      <c r="K80" s="1">
        <v>5.77</v>
      </c>
    </row>
    <row r="81" spans="2:12" x14ac:dyDescent="0.25">
      <c r="B81" s="1">
        <v>1.3391</v>
      </c>
      <c r="C81" s="1">
        <v>7.8109000000000002</v>
      </c>
      <c r="J81" s="1">
        <v>6.77</v>
      </c>
      <c r="K81" s="1">
        <v>5.78</v>
      </c>
    </row>
    <row r="82" spans="2:12" x14ac:dyDescent="0.25">
      <c r="B82" s="1">
        <v>1.3574999999999999</v>
      </c>
      <c r="C82" s="1">
        <v>7.4212999999999996</v>
      </c>
      <c r="J82" s="1">
        <v>6.891</v>
      </c>
      <c r="K82" s="1">
        <v>5.67</v>
      </c>
    </row>
    <row r="83" spans="2:12" x14ac:dyDescent="0.25">
      <c r="B83" s="1">
        <v>1.3741000000000001</v>
      </c>
      <c r="C83" s="1">
        <v>7.5894000000000004</v>
      </c>
      <c r="J83" s="1">
        <v>7.0129999999999999</v>
      </c>
      <c r="K83" s="1">
        <v>5.67</v>
      </c>
      <c r="L83" s="1">
        <v>5.4087500000000013</v>
      </c>
    </row>
    <row r="84" spans="2:12" x14ac:dyDescent="0.25">
      <c r="B84" s="1">
        <v>1.385</v>
      </c>
      <c r="C84" s="1">
        <v>7.9288999999999996</v>
      </c>
      <c r="J84" s="1">
        <v>7.1349999999999998</v>
      </c>
      <c r="K84" s="1">
        <v>5.59</v>
      </c>
    </row>
    <row r="85" spans="2:12" x14ac:dyDescent="0.25">
      <c r="B85" s="1">
        <v>1.3992</v>
      </c>
      <c r="C85" s="1">
        <v>7.3391999999999999</v>
      </c>
      <c r="J85" s="1">
        <v>7.2569999999999997</v>
      </c>
      <c r="K85" s="1">
        <v>5.85</v>
      </c>
    </row>
    <row r="86" spans="2:12" x14ac:dyDescent="0.25">
      <c r="B86" s="1">
        <v>1.4079999999999999</v>
      </c>
      <c r="C86" s="1">
        <v>7.7328999999999999</v>
      </c>
      <c r="J86" s="1">
        <v>7.38</v>
      </c>
      <c r="K86" s="1">
        <v>5.24</v>
      </c>
    </row>
    <row r="87" spans="2:12" x14ac:dyDescent="0.25">
      <c r="B87" s="1">
        <v>1.4386000000000001</v>
      </c>
      <c r="C87" s="1">
        <v>8.4747000000000003</v>
      </c>
      <c r="J87" s="1">
        <v>7.5279999999999996</v>
      </c>
      <c r="K87" s="1">
        <v>5.18</v>
      </c>
    </row>
    <row r="88" spans="2:12" x14ac:dyDescent="0.25">
      <c r="B88" s="1">
        <v>1.4564999999999999</v>
      </c>
      <c r="C88" s="1">
        <v>7.9951999999999996</v>
      </c>
      <c r="J88" s="1">
        <v>7.75</v>
      </c>
      <c r="K88" s="1">
        <v>5.34</v>
      </c>
    </row>
    <row r="89" spans="2:12" x14ac:dyDescent="0.25">
      <c r="B89" s="1">
        <v>1.4713000000000001</v>
      </c>
      <c r="C89" s="1">
        <v>7.0740999999999996</v>
      </c>
      <c r="J89" s="1">
        <v>7.8739999999999997</v>
      </c>
      <c r="K89" s="1">
        <v>5.42</v>
      </c>
    </row>
    <row r="90" spans="2:12" x14ac:dyDescent="0.25">
      <c r="B90" s="1">
        <v>1.4773000000000001</v>
      </c>
      <c r="C90" s="1">
        <v>7.7801999999999998</v>
      </c>
      <c r="J90" s="1">
        <v>7.9980000000000002</v>
      </c>
      <c r="K90" s="1">
        <v>4.9800000000000004</v>
      </c>
    </row>
    <row r="91" spans="2:12" x14ac:dyDescent="0.25">
      <c r="B91" s="1">
        <v>1.4817</v>
      </c>
      <c r="C91" s="1">
        <v>7.8329000000000004</v>
      </c>
      <c r="J91" s="1">
        <v>8.1229999999999993</v>
      </c>
      <c r="K91" s="1">
        <v>5.0199999999999996</v>
      </c>
      <c r="L91" s="1">
        <v>5.3033333333333337</v>
      </c>
    </row>
    <row r="92" spans="2:12" x14ac:dyDescent="0.25">
      <c r="B92" s="1">
        <v>1.5218</v>
      </c>
      <c r="C92" s="1">
        <v>7.7671999999999999</v>
      </c>
      <c r="J92" s="1">
        <v>8.2479999999999993</v>
      </c>
      <c r="K92" s="1">
        <v>5.64</v>
      </c>
    </row>
    <row r="93" spans="2:12" x14ac:dyDescent="0.25">
      <c r="B93" s="1">
        <v>1.534</v>
      </c>
      <c r="C93" s="1">
        <v>8.4313000000000002</v>
      </c>
      <c r="J93" s="1">
        <v>8.3729999999999993</v>
      </c>
      <c r="K93" s="1">
        <v>5.36</v>
      </c>
    </row>
    <row r="94" spans="2:12" x14ac:dyDescent="0.25">
      <c r="B94" s="1">
        <v>1.5512999999999999</v>
      </c>
      <c r="C94" s="1">
        <v>8.2390000000000008</v>
      </c>
      <c r="J94" s="1">
        <v>8.4979999999999993</v>
      </c>
      <c r="K94" s="1">
        <v>4.93</v>
      </c>
    </row>
    <row r="95" spans="2:12" x14ac:dyDescent="0.25">
      <c r="B95" s="1">
        <v>1.5639000000000001</v>
      </c>
      <c r="C95" s="1">
        <v>8.4276</v>
      </c>
      <c r="J95" s="1">
        <v>8.6229999999999993</v>
      </c>
      <c r="K95" s="1">
        <v>5.65</v>
      </c>
    </row>
    <row r="96" spans="2:12" x14ac:dyDescent="0.25">
      <c r="B96" s="1">
        <v>1.5921000000000001</v>
      </c>
      <c r="C96" s="1">
        <v>7.8011999999999997</v>
      </c>
      <c r="J96" s="1">
        <v>8.7490000000000006</v>
      </c>
      <c r="K96" s="1">
        <v>5.22</v>
      </c>
    </row>
    <row r="97" spans="2:12" x14ac:dyDescent="0.25">
      <c r="B97" s="1">
        <v>1.6134999999999999</v>
      </c>
      <c r="C97" s="1">
        <v>8.0675000000000008</v>
      </c>
      <c r="J97" s="1">
        <v>9.0009999999999994</v>
      </c>
      <c r="K97" s="1">
        <v>5.32</v>
      </c>
      <c r="L97" s="1">
        <v>5.29</v>
      </c>
    </row>
    <row r="98" spans="2:12" x14ac:dyDescent="0.25">
      <c r="B98" s="1">
        <v>1.6344000000000001</v>
      </c>
      <c r="C98" s="1">
        <v>7.2152000000000003</v>
      </c>
      <c r="J98" s="1">
        <v>9.1270000000000007</v>
      </c>
      <c r="K98" s="1">
        <v>5.4</v>
      </c>
    </row>
    <row r="99" spans="2:12" x14ac:dyDescent="0.25">
      <c r="B99" s="1">
        <v>1.6521999999999999</v>
      </c>
      <c r="C99" s="1">
        <v>8.1818000000000008</v>
      </c>
      <c r="J99" s="1">
        <v>9.2530000000000001</v>
      </c>
      <c r="K99" s="1">
        <v>5.05</v>
      </c>
    </row>
    <row r="100" spans="2:12" x14ac:dyDescent="0.25">
      <c r="B100" s="1">
        <v>1.6571</v>
      </c>
      <c r="C100" s="1">
        <v>7.8642000000000003</v>
      </c>
      <c r="J100" s="1">
        <v>9.3789999999999996</v>
      </c>
      <c r="K100" s="1">
        <v>5.61</v>
      </c>
    </row>
    <row r="101" spans="2:12" x14ac:dyDescent="0.25">
      <c r="B101" s="1">
        <v>1.6717</v>
      </c>
      <c r="C101" s="1">
        <v>7.9504999999999999</v>
      </c>
      <c r="J101" s="1">
        <v>9.5060000000000002</v>
      </c>
      <c r="K101" s="1">
        <v>5.21</v>
      </c>
    </row>
    <row r="102" spans="2:12" x14ac:dyDescent="0.25">
      <c r="B102" s="1">
        <v>1.6978</v>
      </c>
      <c r="C102" s="1">
        <v>7.8270999999999997</v>
      </c>
      <c r="J102" s="1">
        <v>9.6319999999999997</v>
      </c>
      <c r="K102" s="1">
        <v>5.07</v>
      </c>
    </row>
    <row r="103" spans="2:12" x14ac:dyDescent="0.25">
      <c r="B103" s="1">
        <v>1.7098</v>
      </c>
      <c r="C103" s="1">
        <v>7.8666999999999998</v>
      </c>
      <c r="J103" s="1">
        <v>9.7590000000000003</v>
      </c>
      <c r="K103" s="1">
        <v>5.33</v>
      </c>
    </row>
    <row r="104" spans="2:12" x14ac:dyDescent="0.25">
      <c r="B104" s="1">
        <v>1.7331000000000001</v>
      </c>
      <c r="C104" s="1">
        <v>8.0182000000000002</v>
      </c>
      <c r="J104" s="1">
        <v>9.8859999999999992</v>
      </c>
      <c r="K104" s="1">
        <v>5.33</v>
      </c>
    </row>
    <row r="105" spans="2:12" x14ac:dyDescent="0.25">
      <c r="B105" s="1">
        <v>1.7553000000000001</v>
      </c>
      <c r="C105" s="1">
        <v>7.7187000000000001</v>
      </c>
      <c r="J105" s="1">
        <v>10.013</v>
      </c>
      <c r="K105" s="1">
        <v>5.37</v>
      </c>
      <c r="L105" s="1">
        <v>5.1742857142857144</v>
      </c>
    </row>
    <row r="106" spans="2:12" x14ac:dyDescent="0.25">
      <c r="B106" s="1">
        <v>1.7955000000000001</v>
      </c>
      <c r="C106" s="1">
        <v>7.8342000000000001</v>
      </c>
      <c r="J106" s="1">
        <v>10.266</v>
      </c>
      <c r="K106" s="1">
        <v>5.89</v>
      </c>
    </row>
    <row r="107" spans="2:12" x14ac:dyDescent="0.25">
      <c r="B107" s="1">
        <v>1.8095000000000001</v>
      </c>
      <c r="C107" s="1">
        <v>7.8402000000000003</v>
      </c>
      <c r="J107" s="1">
        <v>10.393000000000001</v>
      </c>
      <c r="K107" s="1">
        <v>5.43</v>
      </c>
    </row>
    <row r="108" spans="2:12" x14ac:dyDescent="0.25">
      <c r="B108" s="1">
        <v>1.8245</v>
      </c>
      <c r="C108" s="1">
        <v>7.5667999999999997</v>
      </c>
      <c r="J108" s="1">
        <v>10.52</v>
      </c>
      <c r="K108" s="1">
        <v>5.48</v>
      </c>
    </row>
    <row r="109" spans="2:12" x14ac:dyDescent="0.25">
      <c r="B109" s="1">
        <v>1.8407</v>
      </c>
      <c r="C109" s="1">
        <v>7.8087</v>
      </c>
      <c r="J109" s="1">
        <v>10.647</v>
      </c>
      <c r="K109" s="1">
        <v>5.25</v>
      </c>
    </row>
    <row r="110" spans="2:12" x14ac:dyDescent="0.25">
      <c r="B110" s="1">
        <v>1.8548</v>
      </c>
      <c r="C110" s="1">
        <v>7.6383999999999999</v>
      </c>
      <c r="J110" s="1">
        <v>10.773999999999999</v>
      </c>
      <c r="K110" s="1">
        <v>4.62</v>
      </c>
    </row>
    <row r="111" spans="2:12" x14ac:dyDescent="0.25">
      <c r="B111" s="1">
        <v>1.8772</v>
      </c>
      <c r="C111" s="1">
        <v>7.6321000000000003</v>
      </c>
      <c r="J111" s="1">
        <v>10.901</v>
      </c>
      <c r="K111" s="1">
        <v>4.18</v>
      </c>
    </row>
    <row r="112" spans="2:12" x14ac:dyDescent="0.25">
      <c r="B112" s="1">
        <v>1.8996999999999999</v>
      </c>
      <c r="C112" s="1">
        <v>7.9732000000000003</v>
      </c>
      <c r="J112" s="1">
        <v>11.028</v>
      </c>
      <c r="K112" s="1">
        <v>4.33</v>
      </c>
      <c r="L112" s="1">
        <v>3.4233333333333338</v>
      </c>
    </row>
    <row r="113" spans="2:12" x14ac:dyDescent="0.25">
      <c r="B113" s="1">
        <v>1.9146000000000001</v>
      </c>
      <c r="C113" s="1">
        <v>7.6379999999999999</v>
      </c>
      <c r="J113" s="1">
        <v>11.154999999999999</v>
      </c>
      <c r="K113" s="1">
        <v>3.96</v>
      </c>
    </row>
    <row r="114" spans="2:12" x14ac:dyDescent="0.25">
      <c r="B114" s="1">
        <v>1.9443999999999999</v>
      </c>
      <c r="C114" s="1">
        <v>7.8705999999999996</v>
      </c>
      <c r="J114" s="1">
        <v>11.308</v>
      </c>
      <c r="K114" s="1">
        <v>4</v>
      </c>
    </row>
    <row r="115" spans="2:12" x14ac:dyDescent="0.25">
      <c r="B115" s="1">
        <v>1.9712000000000001</v>
      </c>
      <c r="C115" s="1">
        <v>7.4992999999999999</v>
      </c>
      <c r="J115" s="1">
        <v>11.308</v>
      </c>
      <c r="K115" s="1">
        <v>3.23</v>
      </c>
    </row>
    <row r="116" spans="2:12" x14ac:dyDescent="0.25">
      <c r="B116" s="1">
        <v>1.9966999999999999</v>
      </c>
      <c r="C116" s="1">
        <v>7.4183000000000003</v>
      </c>
      <c r="J116" s="1">
        <v>11.409000000000001</v>
      </c>
      <c r="K116" s="1">
        <v>3.08</v>
      </c>
    </row>
    <row r="117" spans="2:12" x14ac:dyDescent="0.25">
      <c r="B117" s="1">
        <v>2.0396000000000001</v>
      </c>
      <c r="C117" s="1">
        <v>7.8789999999999996</v>
      </c>
      <c r="D117" s="1">
        <v>7.9174307692307702</v>
      </c>
      <c r="J117" s="1">
        <v>11.536</v>
      </c>
      <c r="K117" s="1">
        <v>2.85</v>
      </c>
    </row>
    <row r="118" spans="2:12" x14ac:dyDescent="0.25">
      <c r="B118" s="1">
        <v>2.0886999999999998</v>
      </c>
      <c r="C118" s="1">
        <v>7.6894999999999998</v>
      </c>
      <c r="J118" s="1">
        <v>11.663</v>
      </c>
      <c r="K118" s="1">
        <v>2.73</v>
      </c>
    </row>
    <row r="119" spans="2:12" x14ac:dyDescent="0.25">
      <c r="B119" s="1">
        <v>2.1122000000000001</v>
      </c>
      <c r="C119" s="1">
        <v>7.9393000000000002</v>
      </c>
      <c r="J119" s="1">
        <v>11.789</v>
      </c>
      <c r="K119" s="1">
        <v>3.01</v>
      </c>
    </row>
    <row r="120" spans="2:12" x14ac:dyDescent="0.25">
      <c r="B120" s="1">
        <v>2.1608000000000001</v>
      </c>
      <c r="C120" s="1">
        <v>7.7961999999999998</v>
      </c>
      <c r="J120" s="1">
        <v>11.916</v>
      </c>
      <c r="K120" s="1">
        <v>3.62</v>
      </c>
    </row>
    <row r="121" spans="2:12" x14ac:dyDescent="0.25">
      <c r="B121" s="1">
        <v>2.1787999999999998</v>
      </c>
      <c r="C121" s="1">
        <v>7.9558</v>
      </c>
      <c r="J121" s="1">
        <v>12.042</v>
      </c>
      <c r="K121" s="1">
        <v>4.12</v>
      </c>
      <c r="L121" s="1">
        <v>5.2558333333333325</v>
      </c>
    </row>
    <row r="122" spans="2:12" x14ac:dyDescent="0.25">
      <c r="B122" s="1">
        <v>2.1907999999999999</v>
      </c>
      <c r="C122" s="1">
        <v>8.0668000000000006</v>
      </c>
      <c r="J122" s="1">
        <v>12.169</v>
      </c>
      <c r="K122" s="1">
        <v>4.26</v>
      </c>
    </row>
    <row r="123" spans="2:12" x14ac:dyDescent="0.25">
      <c r="B123" s="1">
        <v>2.2343999999999999</v>
      </c>
      <c r="C123" s="1">
        <v>8.1273999999999997</v>
      </c>
      <c r="J123" s="1">
        <v>12.295</v>
      </c>
      <c r="K123" s="1">
        <v>4.3499999999999996</v>
      </c>
    </row>
    <row r="124" spans="2:12" x14ac:dyDescent="0.25">
      <c r="B124" s="1">
        <v>2.2778</v>
      </c>
      <c r="C124" s="1">
        <v>8.1702999999999992</v>
      </c>
      <c r="J124" s="1">
        <v>12.420999999999999</v>
      </c>
      <c r="K124" s="1">
        <v>4.3</v>
      </c>
    </row>
    <row r="125" spans="2:12" x14ac:dyDescent="0.25">
      <c r="B125" s="1">
        <v>2.2991000000000001</v>
      </c>
      <c r="C125" s="1">
        <v>8.1310000000000002</v>
      </c>
      <c r="J125" s="1">
        <v>12.547000000000001</v>
      </c>
      <c r="K125" s="1">
        <v>4.46</v>
      </c>
    </row>
    <row r="126" spans="2:12" x14ac:dyDescent="0.25">
      <c r="B126" s="1">
        <v>2.3203999999999998</v>
      </c>
      <c r="C126" s="1">
        <v>7.4617000000000004</v>
      </c>
      <c r="J126" s="1">
        <v>12.547000000000001</v>
      </c>
      <c r="K126" s="1">
        <v>4.79</v>
      </c>
    </row>
    <row r="127" spans="2:12" x14ac:dyDescent="0.25">
      <c r="B127" s="1">
        <v>2.3416999999999999</v>
      </c>
      <c r="C127" s="1">
        <v>7.8010000000000002</v>
      </c>
      <c r="J127" s="1">
        <v>12.673</v>
      </c>
      <c r="K127" s="1">
        <v>6.08</v>
      </c>
    </row>
    <row r="128" spans="2:12" x14ac:dyDescent="0.25">
      <c r="B128" s="1">
        <v>2.3628999999999998</v>
      </c>
      <c r="C128" s="1">
        <v>8.0824999999999996</v>
      </c>
      <c r="J128" s="1">
        <v>12.673</v>
      </c>
      <c r="K128" s="1">
        <v>5.75</v>
      </c>
    </row>
    <row r="129" spans="2:12" x14ac:dyDescent="0.25">
      <c r="B129" s="1">
        <v>2.37</v>
      </c>
      <c r="C129" s="1">
        <v>7.8261000000000003</v>
      </c>
      <c r="J129" s="1">
        <v>12.798999999999999</v>
      </c>
      <c r="K129" s="1">
        <v>6.37</v>
      </c>
    </row>
    <row r="130" spans="2:12" x14ac:dyDescent="0.25">
      <c r="J130" s="1">
        <v>12.798999999999999</v>
      </c>
      <c r="K130" s="1">
        <v>6.12</v>
      </c>
    </row>
    <row r="131" spans="2:12" x14ac:dyDescent="0.25">
      <c r="J131" s="1">
        <v>12.923999999999999</v>
      </c>
      <c r="K131" s="1">
        <v>6.26</v>
      </c>
    </row>
    <row r="132" spans="2:12" x14ac:dyDescent="0.25">
      <c r="J132" s="1">
        <v>12.923999999999999</v>
      </c>
      <c r="K132" s="1">
        <v>6.21</v>
      </c>
    </row>
    <row r="133" spans="2:12" x14ac:dyDescent="0.25">
      <c r="J133" s="1">
        <v>13.05</v>
      </c>
      <c r="K133" s="1">
        <v>6.28</v>
      </c>
      <c r="L133" s="1">
        <v>6.1492307692307691</v>
      </c>
    </row>
    <row r="134" spans="2:12" x14ac:dyDescent="0.25">
      <c r="J134" s="1">
        <v>13.05</v>
      </c>
      <c r="K134" s="1">
        <v>6.13</v>
      </c>
    </row>
    <row r="135" spans="2:12" x14ac:dyDescent="0.25">
      <c r="J135" s="1">
        <v>13.175000000000001</v>
      </c>
      <c r="K135" s="1">
        <v>6.54</v>
      </c>
    </row>
    <row r="136" spans="2:12" x14ac:dyDescent="0.25">
      <c r="J136" s="1">
        <v>13.175000000000001</v>
      </c>
      <c r="K136" s="1">
        <v>6.25</v>
      </c>
    </row>
    <row r="137" spans="2:12" x14ac:dyDescent="0.25">
      <c r="J137" s="1">
        <v>13.3</v>
      </c>
      <c r="K137" s="1">
        <v>6.67</v>
      </c>
    </row>
    <row r="138" spans="2:12" x14ac:dyDescent="0.25">
      <c r="J138" s="1">
        <v>13.3</v>
      </c>
      <c r="K138" s="1">
        <v>6.12</v>
      </c>
    </row>
    <row r="139" spans="2:12" x14ac:dyDescent="0.25">
      <c r="J139" s="1">
        <v>13.425000000000001</v>
      </c>
      <c r="K139" s="1">
        <v>6.17</v>
      </c>
    </row>
    <row r="140" spans="2:12" x14ac:dyDescent="0.25">
      <c r="J140" s="1">
        <v>13.425000000000001</v>
      </c>
      <c r="K140" s="1">
        <v>5.85</v>
      </c>
    </row>
    <row r="141" spans="2:12" x14ac:dyDescent="0.25">
      <c r="J141" s="1">
        <v>13.55</v>
      </c>
      <c r="K141" s="1">
        <v>6.29</v>
      </c>
    </row>
    <row r="142" spans="2:12" x14ac:dyDescent="0.25">
      <c r="J142" s="1">
        <v>13.55</v>
      </c>
      <c r="K142" s="1">
        <v>5.92</v>
      </c>
    </row>
    <row r="143" spans="2:12" x14ac:dyDescent="0.25">
      <c r="J143" s="1">
        <v>13.673999999999999</v>
      </c>
      <c r="K143" s="1">
        <v>6.29</v>
      </c>
    </row>
    <row r="144" spans="2:12" x14ac:dyDescent="0.25">
      <c r="J144" s="1">
        <v>13.673999999999999</v>
      </c>
      <c r="K144" s="1">
        <v>6.02</v>
      </c>
    </row>
    <row r="145" spans="10:12" x14ac:dyDescent="0.25">
      <c r="J145" s="1">
        <v>13.798</v>
      </c>
      <c r="K145" s="1">
        <v>5.41</v>
      </c>
    </row>
    <row r="146" spans="10:12" x14ac:dyDescent="0.25">
      <c r="J146" s="1">
        <v>14.045999999999999</v>
      </c>
      <c r="K146" s="1">
        <v>3.95</v>
      </c>
      <c r="L146" s="1">
        <v>3.50875</v>
      </c>
    </row>
    <row r="147" spans="10:12" x14ac:dyDescent="0.25">
      <c r="J147" s="1">
        <v>14.17</v>
      </c>
      <c r="K147" s="1">
        <v>3.28</v>
      </c>
    </row>
    <row r="148" spans="10:12" x14ac:dyDescent="0.25">
      <c r="J148" s="1">
        <v>14.292999999999999</v>
      </c>
      <c r="K148" s="1">
        <v>3.41</v>
      </c>
    </row>
    <row r="149" spans="10:12" x14ac:dyDescent="0.25">
      <c r="J149" s="1">
        <v>14.417</v>
      </c>
      <c r="K149" s="1">
        <v>3.45</v>
      </c>
    </row>
    <row r="150" spans="10:12" x14ac:dyDescent="0.25">
      <c r="J150" s="1">
        <v>14.54</v>
      </c>
      <c r="K150" s="1">
        <v>3.21</v>
      </c>
    </row>
    <row r="151" spans="10:12" x14ac:dyDescent="0.25">
      <c r="J151" s="1">
        <v>14.662000000000001</v>
      </c>
      <c r="K151" s="1">
        <v>3.52</v>
      </c>
    </row>
    <row r="152" spans="10:12" x14ac:dyDescent="0.25">
      <c r="J152" s="1">
        <v>14.785</v>
      </c>
      <c r="K152" s="1">
        <v>3.42</v>
      </c>
    </row>
    <row r="153" spans="10:12" x14ac:dyDescent="0.25">
      <c r="J153" s="1">
        <v>14.907</v>
      </c>
      <c r="K153" s="1">
        <v>3.83</v>
      </c>
    </row>
    <row r="154" spans="10:12" x14ac:dyDescent="0.25">
      <c r="J154" s="1">
        <v>15.029</v>
      </c>
      <c r="K154" s="1">
        <v>3.73</v>
      </c>
      <c r="L154" s="1">
        <v>3.4487499999999995</v>
      </c>
    </row>
    <row r="155" spans="10:12" x14ac:dyDescent="0.25">
      <c r="J155" s="1">
        <v>15.272</v>
      </c>
      <c r="K155" s="1">
        <v>3.29</v>
      </c>
    </row>
    <row r="156" spans="10:12" x14ac:dyDescent="0.25">
      <c r="J156" s="1">
        <v>15.393000000000001</v>
      </c>
      <c r="K156" s="1">
        <v>3.45</v>
      </c>
    </row>
    <row r="157" spans="10:12" x14ac:dyDescent="0.25">
      <c r="J157" s="1">
        <v>15.513999999999999</v>
      </c>
      <c r="K157" s="1">
        <v>3.24</v>
      </c>
    </row>
    <row r="158" spans="10:12" x14ac:dyDescent="0.25">
      <c r="J158" s="1">
        <v>15.635</v>
      </c>
      <c r="K158" s="1">
        <v>3.38</v>
      </c>
    </row>
    <row r="159" spans="10:12" x14ac:dyDescent="0.25">
      <c r="J159" s="1">
        <v>15.755000000000001</v>
      </c>
      <c r="K159" s="1">
        <v>3.24</v>
      </c>
    </row>
    <row r="160" spans="10:12" x14ac:dyDescent="0.25">
      <c r="J160" s="1">
        <v>15.875</v>
      </c>
      <c r="K160" s="1">
        <v>3.45</v>
      </c>
    </row>
    <row r="161" spans="10:12" x14ac:dyDescent="0.25">
      <c r="J161" s="1">
        <v>15.994999999999999</v>
      </c>
      <c r="K161" s="1">
        <v>3.81</v>
      </c>
    </row>
    <row r="162" spans="10:12" x14ac:dyDescent="0.25">
      <c r="J162" s="1">
        <v>16.114000000000001</v>
      </c>
      <c r="K162" s="1">
        <v>4.08</v>
      </c>
      <c r="L162" s="1">
        <v>3.75</v>
      </c>
    </row>
    <row r="163" spans="10:12" x14ac:dyDescent="0.25">
      <c r="J163" s="1">
        <v>16.233000000000001</v>
      </c>
      <c r="K163" s="1">
        <v>3.73</v>
      </c>
    </row>
    <row r="164" spans="10:12" x14ac:dyDescent="0.25">
      <c r="J164" s="1">
        <v>16.471</v>
      </c>
      <c r="K164" s="1">
        <v>3.55</v>
      </c>
    </row>
    <row r="165" spans="10:12" x14ac:dyDescent="0.25">
      <c r="J165" s="1">
        <v>16.707000000000001</v>
      </c>
      <c r="K165" s="1">
        <v>3.56</v>
      </c>
    </row>
    <row r="166" spans="10:12" x14ac:dyDescent="0.25">
      <c r="J166" s="1">
        <v>16.940999999999999</v>
      </c>
      <c r="K166" s="1">
        <v>3.83</v>
      </c>
    </row>
    <row r="167" spans="10:12" x14ac:dyDescent="0.25">
      <c r="J167" s="1">
        <v>17.175000000000001</v>
      </c>
      <c r="K167" s="1">
        <v>4.21</v>
      </c>
      <c r="L167" s="1">
        <v>4.2774999999999999</v>
      </c>
    </row>
    <row r="168" spans="10:12" x14ac:dyDescent="0.25">
      <c r="J168" s="1">
        <v>17.407</v>
      </c>
      <c r="K168" s="1">
        <v>3.96</v>
      </c>
    </row>
    <row r="169" spans="10:12" x14ac:dyDescent="0.25">
      <c r="J169" s="1">
        <v>17.637</v>
      </c>
      <c r="K169" s="1">
        <v>4.33</v>
      </c>
    </row>
    <row r="170" spans="10:12" x14ac:dyDescent="0.25">
      <c r="J170" s="1">
        <v>17.867000000000001</v>
      </c>
      <c r="K170" s="1">
        <v>4.6100000000000003</v>
      </c>
    </row>
    <row r="171" spans="10:12" x14ac:dyDescent="0.25">
      <c r="J171" s="1">
        <v>18.094999999999999</v>
      </c>
      <c r="K171" s="1">
        <v>5</v>
      </c>
      <c r="L171" s="1">
        <v>4.8019999999999996</v>
      </c>
    </row>
    <row r="172" spans="10:12" x14ac:dyDescent="0.25">
      <c r="J172" s="1">
        <v>18.321000000000002</v>
      </c>
      <c r="K172" s="1">
        <v>4.88</v>
      </c>
    </row>
    <row r="173" spans="10:12" x14ac:dyDescent="0.25">
      <c r="J173" s="1">
        <v>18.568000000000001</v>
      </c>
      <c r="K173" s="1">
        <v>4.67</v>
      </c>
    </row>
    <row r="174" spans="10:12" x14ac:dyDescent="0.25">
      <c r="J174" s="1">
        <v>18.77</v>
      </c>
      <c r="K174" s="1">
        <v>4.67</v>
      </c>
    </row>
    <row r="175" spans="10:12" x14ac:dyDescent="0.25">
      <c r="J175" s="1">
        <v>18.881</v>
      </c>
      <c r="K175" s="1">
        <v>4.79</v>
      </c>
    </row>
    <row r="176" spans="10:12" x14ac:dyDescent="0.25">
      <c r="J176" s="1">
        <v>19.102</v>
      </c>
      <c r="K176" s="1">
        <v>4.8899999999999997</v>
      </c>
      <c r="L176" s="1">
        <v>4.6560000000000006</v>
      </c>
    </row>
    <row r="177" spans="10:12" x14ac:dyDescent="0.25">
      <c r="J177" s="1">
        <v>19.212</v>
      </c>
      <c r="K177" s="1">
        <v>4.78</v>
      </c>
    </row>
    <row r="178" spans="10:12" x14ac:dyDescent="0.25">
      <c r="J178" s="1">
        <v>19.431999999999999</v>
      </c>
      <c r="K178" s="1">
        <v>4.45</v>
      </c>
    </row>
    <row r="179" spans="10:12" x14ac:dyDescent="0.25">
      <c r="J179" s="1">
        <v>19.649000000000001</v>
      </c>
      <c r="K179" s="1">
        <v>4.5199999999999996</v>
      </c>
    </row>
    <row r="180" spans="10:12" x14ac:dyDescent="0.25">
      <c r="J180" s="1">
        <v>19.866</v>
      </c>
      <c r="K180" s="1">
        <v>4.6399999999999997</v>
      </c>
    </row>
    <row r="181" spans="10:12" x14ac:dyDescent="0.25">
      <c r="J181" s="1">
        <v>20.079999999999998</v>
      </c>
      <c r="K181" s="1">
        <v>4.46</v>
      </c>
      <c r="L181" s="1">
        <v>4.7742857142857149</v>
      </c>
    </row>
    <row r="182" spans="10:12" x14ac:dyDescent="0.25">
      <c r="J182" s="1">
        <v>20.187000000000001</v>
      </c>
      <c r="K182" s="1">
        <v>4.7300000000000004</v>
      </c>
    </row>
    <row r="183" spans="10:12" x14ac:dyDescent="0.25">
      <c r="J183" s="1">
        <v>20.399999999999999</v>
      </c>
      <c r="K183" s="1">
        <v>4.5199999999999996</v>
      </c>
    </row>
    <row r="184" spans="10:12" x14ac:dyDescent="0.25">
      <c r="J184" s="1">
        <v>20.506</v>
      </c>
      <c r="K184" s="1">
        <v>4.37</v>
      </c>
    </row>
    <row r="185" spans="10:12" x14ac:dyDescent="0.25">
      <c r="J185" s="1">
        <v>20.716000000000001</v>
      </c>
      <c r="K185" s="1">
        <v>4.9000000000000004</v>
      </c>
    </row>
    <row r="186" spans="10:12" x14ac:dyDescent="0.25">
      <c r="J186" s="1">
        <v>20.716000000000001</v>
      </c>
      <c r="K186" s="1">
        <v>4.97</v>
      </c>
    </row>
    <row r="187" spans="10:12" x14ac:dyDescent="0.25">
      <c r="J187" s="1">
        <v>20.925000000000001</v>
      </c>
      <c r="K187" s="1">
        <v>5.47</v>
      </c>
    </row>
    <row r="188" spans="10:12" x14ac:dyDescent="0.25">
      <c r="J188" s="1">
        <v>21.132000000000001</v>
      </c>
      <c r="K188" s="1">
        <v>5.0199999999999996</v>
      </c>
      <c r="L188" s="1">
        <v>4.774</v>
      </c>
    </row>
    <row r="189" spans="10:12" x14ac:dyDescent="0.25">
      <c r="J189" s="1">
        <v>21.338000000000001</v>
      </c>
      <c r="K189" s="1">
        <v>4.84</v>
      </c>
    </row>
    <row r="190" spans="10:12" x14ac:dyDescent="0.25">
      <c r="J190" s="1">
        <v>21.542999999999999</v>
      </c>
      <c r="K190" s="1">
        <v>4.6500000000000004</v>
      </c>
    </row>
    <row r="191" spans="10:12" x14ac:dyDescent="0.25">
      <c r="J191" s="1">
        <v>21.745999999999999</v>
      </c>
      <c r="K191" s="1">
        <v>4.72</v>
      </c>
    </row>
    <row r="192" spans="10:12" x14ac:dyDescent="0.25">
      <c r="J192" s="1">
        <v>21.946999999999999</v>
      </c>
      <c r="K192" s="1">
        <v>4.6399999999999997</v>
      </c>
    </row>
    <row r="193" spans="10:12" x14ac:dyDescent="0.25">
      <c r="J193" s="1">
        <v>22.148</v>
      </c>
      <c r="K193" s="1">
        <v>5</v>
      </c>
      <c r="L193" s="1">
        <v>5.2220000000000004</v>
      </c>
    </row>
    <row r="194" spans="10:12" x14ac:dyDescent="0.25">
      <c r="J194" s="1">
        <v>22.346</v>
      </c>
      <c r="K194" s="1">
        <v>4.78</v>
      </c>
    </row>
    <row r="195" spans="10:12" x14ac:dyDescent="0.25">
      <c r="J195" s="1">
        <v>22.544</v>
      </c>
      <c r="K195" s="1">
        <v>5</v>
      </c>
    </row>
    <row r="196" spans="10:12" x14ac:dyDescent="0.25">
      <c r="J196" s="1">
        <v>22.74</v>
      </c>
      <c r="K196" s="1">
        <v>5.6</v>
      </c>
    </row>
    <row r="197" spans="10:12" x14ac:dyDescent="0.25">
      <c r="J197" s="1">
        <v>22.934999999999999</v>
      </c>
      <c r="K197" s="1">
        <v>5.73</v>
      </c>
    </row>
    <row r="198" spans="10:12" x14ac:dyDescent="0.25">
      <c r="J198" s="1">
        <v>23.128</v>
      </c>
      <c r="K198" s="1">
        <v>5.46</v>
      </c>
      <c r="L198" s="1">
        <v>4.984</v>
      </c>
    </row>
    <row r="199" spans="10:12" x14ac:dyDescent="0.25">
      <c r="J199" s="1">
        <v>23.32</v>
      </c>
      <c r="K199" s="1">
        <v>5.99</v>
      </c>
    </row>
    <row r="200" spans="10:12" x14ac:dyDescent="0.25">
      <c r="J200" s="1">
        <v>23.510999999999999</v>
      </c>
      <c r="K200" s="1">
        <v>4.9400000000000004</v>
      </c>
    </row>
    <row r="201" spans="10:12" x14ac:dyDescent="0.25">
      <c r="J201" s="1">
        <v>23.7</v>
      </c>
      <c r="K201" s="1">
        <v>4.38</v>
      </c>
    </row>
    <row r="202" spans="10:12" x14ac:dyDescent="0.25">
      <c r="J202" s="1">
        <v>23.888000000000002</v>
      </c>
      <c r="K202" s="1">
        <v>4.1500000000000004</v>
      </c>
    </row>
    <row r="203" spans="10:12" x14ac:dyDescent="0.25">
      <c r="J203" s="1">
        <v>24.074999999999999</v>
      </c>
      <c r="K203" s="1">
        <v>4.1100000000000003</v>
      </c>
      <c r="L203" s="1">
        <v>4.4550000000000001</v>
      </c>
    </row>
    <row r="204" spans="10:12" x14ac:dyDescent="0.25">
      <c r="J204" s="1">
        <v>24.260999999999999</v>
      </c>
      <c r="K204" s="1">
        <v>4.6399999999999997</v>
      </c>
    </row>
    <row r="205" spans="10:12" x14ac:dyDescent="0.25">
      <c r="J205" s="1">
        <v>24.445</v>
      </c>
      <c r="K205" s="1">
        <v>4.32</v>
      </c>
    </row>
    <row r="206" spans="10:12" x14ac:dyDescent="0.25">
      <c r="J206" s="1">
        <v>24.646999999999998</v>
      </c>
      <c r="K206" s="1">
        <v>4.33</v>
      </c>
    </row>
    <row r="207" spans="10:12" x14ac:dyDescent="0.25">
      <c r="J207" s="1">
        <v>24.811</v>
      </c>
      <c r="K207" s="1">
        <v>4.6399999999999997</v>
      </c>
    </row>
    <row r="208" spans="10:12" x14ac:dyDescent="0.25">
      <c r="J208" s="1">
        <v>24.992000000000001</v>
      </c>
      <c r="K208" s="1">
        <v>4.6900000000000004</v>
      </c>
    </row>
    <row r="209" spans="10:12" x14ac:dyDescent="0.25">
      <c r="J209" s="1">
        <v>25.172000000000001</v>
      </c>
      <c r="K209" s="1">
        <v>4.5</v>
      </c>
      <c r="L209" s="1">
        <v>4.5780000000000003</v>
      </c>
    </row>
    <row r="210" spans="10:12" x14ac:dyDescent="0.25">
      <c r="J210" s="1">
        <v>25.350999999999999</v>
      </c>
      <c r="K210" s="1">
        <v>4.7</v>
      </c>
    </row>
    <row r="211" spans="10:12" x14ac:dyDescent="0.25">
      <c r="J211" s="1">
        <v>25.529</v>
      </c>
      <c r="K211" s="1">
        <v>5.01</v>
      </c>
    </row>
    <row r="212" spans="10:12" x14ac:dyDescent="0.25">
      <c r="J212" s="1">
        <v>25.706</v>
      </c>
      <c r="K212" s="1">
        <v>4.1500000000000004</v>
      </c>
    </row>
    <row r="213" spans="10:12" x14ac:dyDescent="0.25">
      <c r="J213" s="1">
        <v>25.882000000000001</v>
      </c>
      <c r="K213" s="1">
        <v>4.53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64"/>
  <sheetViews>
    <sheetView tabSelected="1" workbookViewId="0">
      <selection activeCell="E2" sqref="E2"/>
    </sheetView>
  </sheetViews>
  <sheetFormatPr baseColWidth="10" defaultRowHeight="15" x14ac:dyDescent="0.25"/>
  <cols>
    <col min="1" max="37" width="11.42578125" style="1"/>
    <col min="38" max="39" width="11.42578125" style="2"/>
    <col min="40" max="16384" width="11.42578125" style="1"/>
  </cols>
  <sheetData>
    <row r="1" spans="2:39" x14ac:dyDescent="0.25">
      <c r="B1" s="1" t="s">
        <v>82</v>
      </c>
      <c r="F1" s="1" t="s">
        <v>36</v>
      </c>
      <c r="J1" s="1" t="s">
        <v>37</v>
      </c>
      <c r="N1" s="1" t="s">
        <v>38</v>
      </c>
      <c r="R1" s="1" t="s">
        <v>39</v>
      </c>
      <c r="V1" s="1" t="s">
        <v>40</v>
      </c>
      <c r="Y1" s="1" t="s">
        <v>41</v>
      </c>
      <c r="Z1" s="1" t="s">
        <v>82</v>
      </c>
      <c r="AB1" s="1" t="s">
        <v>36</v>
      </c>
      <c r="AD1" s="1" t="s">
        <v>37</v>
      </c>
      <c r="AF1" s="1" t="s">
        <v>38</v>
      </c>
      <c r="AH1" s="1" t="s">
        <v>39</v>
      </c>
      <c r="AJ1" s="1" t="s">
        <v>40</v>
      </c>
      <c r="AL1" s="2" t="s">
        <v>42</v>
      </c>
      <c r="AM1" s="2" t="s">
        <v>13</v>
      </c>
    </row>
    <row r="2" spans="2:39" x14ac:dyDescent="0.25">
      <c r="B2" s="2" t="s">
        <v>83</v>
      </c>
      <c r="C2" s="2"/>
      <c r="D2" s="2"/>
      <c r="E2" s="2"/>
      <c r="F2" s="2" t="s">
        <v>69</v>
      </c>
      <c r="G2" s="2"/>
      <c r="H2" s="2"/>
      <c r="I2" s="2"/>
      <c r="J2" s="2" t="s">
        <v>70</v>
      </c>
      <c r="K2" s="2"/>
      <c r="L2" s="2"/>
      <c r="M2" s="2"/>
      <c r="N2" s="2" t="s">
        <v>71</v>
      </c>
      <c r="O2" s="2"/>
      <c r="P2" s="2"/>
      <c r="Q2" s="2"/>
      <c r="R2" s="2" t="s">
        <v>72</v>
      </c>
      <c r="S2" s="2"/>
      <c r="T2" s="2"/>
      <c r="U2" s="2"/>
      <c r="V2" s="2" t="s">
        <v>59</v>
      </c>
      <c r="Y2" s="1" t="s">
        <v>2</v>
      </c>
      <c r="Z2" s="1" t="s">
        <v>1</v>
      </c>
      <c r="AA2" s="1" t="s">
        <v>43</v>
      </c>
      <c r="AB2" s="1" t="s">
        <v>1</v>
      </c>
      <c r="AC2" s="1" t="s">
        <v>44</v>
      </c>
      <c r="AD2" s="1" t="s">
        <v>1</v>
      </c>
      <c r="AE2" s="1" t="s">
        <v>44</v>
      </c>
      <c r="AF2" s="1" t="s">
        <v>1</v>
      </c>
      <c r="AG2" s="1" t="s">
        <v>45</v>
      </c>
      <c r="AH2" s="1" t="s">
        <v>1</v>
      </c>
      <c r="AI2" s="1" t="s">
        <v>46</v>
      </c>
      <c r="AJ2" s="1" t="s">
        <v>1</v>
      </c>
      <c r="AK2" s="1" t="s">
        <v>47</v>
      </c>
    </row>
    <row r="3" spans="2:39" x14ac:dyDescent="0.25">
      <c r="B3" s="1" t="s">
        <v>2</v>
      </c>
      <c r="C3" s="1" t="s">
        <v>3</v>
      </c>
      <c r="D3" s="1" t="s">
        <v>4</v>
      </c>
      <c r="F3" s="1" t="s">
        <v>2</v>
      </c>
      <c r="G3" s="1" t="s">
        <v>3</v>
      </c>
      <c r="H3" s="1" t="s">
        <v>4</v>
      </c>
      <c r="J3" s="1" t="s">
        <v>2</v>
      </c>
      <c r="K3" s="1" t="s">
        <v>3</v>
      </c>
      <c r="L3" s="1" t="s">
        <v>4</v>
      </c>
      <c r="N3" s="1" t="s">
        <v>2</v>
      </c>
      <c r="O3" s="1" t="s">
        <v>3</v>
      </c>
      <c r="P3" s="1" t="s">
        <v>4</v>
      </c>
      <c r="R3" s="1" t="s">
        <v>2</v>
      </c>
      <c r="S3" s="1" t="s">
        <v>3</v>
      </c>
      <c r="T3" s="1" t="s">
        <v>4</v>
      </c>
      <c r="V3" s="1" t="s">
        <v>2</v>
      </c>
      <c r="W3" s="1" t="s">
        <v>3</v>
      </c>
      <c r="Y3" s="1">
        <v>-0.2</v>
      </c>
      <c r="AB3" s="1">
        <v>6.5865</v>
      </c>
      <c r="AC3" s="1">
        <f>AB3-5.77</f>
        <v>0.81650000000000045</v>
      </c>
      <c r="AL3" s="2">
        <f>AVERAGE(AA3,AC3,AE3,AG3,AI3,AK3)</f>
        <v>0.81650000000000045</v>
      </c>
    </row>
    <row r="4" spans="2:39" x14ac:dyDescent="0.25">
      <c r="B4" s="1">
        <v>0.44</v>
      </c>
      <c r="C4" s="1">
        <v>8.2736999999999998</v>
      </c>
      <c r="D4" s="1">
        <v>8.2736999999999998</v>
      </c>
      <c r="F4" s="1">
        <v>-3.3700000000000001E-2</v>
      </c>
      <c r="G4" s="1">
        <v>6.8531000000000004</v>
      </c>
      <c r="H4" s="1">
        <v>6.5865</v>
      </c>
      <c r="J4" s="1">
        <v>0.1022</v>
      </c>
      <c r="K4" s="1">
        <v>5.87</v>
      </c>
      <c r="L4" s="1">
        <v>6.4275000000000002</v>
      </c>
      <c r="N4" s="1">
        <v>0</v>
      </c>
      <c r="O4" s="1">
        <v>6.81</v>
      </c>
      <c r="P4" s="1">
        <v>6.5333333333333341</v>
      </c>
      <c r="R4" s="1">
        <v>4</v>
      </c>
      <c r="S4" s="1">
        <v>7.1</v>
      </c>
      <c r="T4" s="1">
        <v>7.625</v>
      </c>
      <c r="V4" s="1">
        <v>0.38</v>
      </c>
      <c r="W4" s="1">
        <v>9.2200000000000006</v>
      </c>
      <c r="Y4" s="1">
        <v>0.5</v>
      </c>
      <c r="AB4" s="1">
        <v>7.027431914893616</v>
      </c>
      <c r="AC4" s="1">
        <f>AB4-5.77</f>
        <v>1.2574319148936164</v>
      </c>
      <c r="AD4" s="1">
        <v>6.4275000000000002</v>
      </c>
      <c r="AE4" s="1">
        <v>0.65750000000000064</v>
      </c>
      <c r="AF4" s="1">
        <v>6.5333333333333341</v>
      </c>
      <c r="AG4" s="1">
        <v>0.24333333333333407</v>
      </c>
      <c r="AJ4" s="1">
        <v>9.2200000000000006</v>
      </c>
      <c r="AK4" s="1">
        <v>0.91000000000000014</v>
      </c>
      <c r="AL4" s="2">
        <f t="shared" ref="AL4:AL29" si="0">AVERAGE(AA4,AC4,AE4,AG4,AI4,AK4)</f>
        <v>0.76706631205673781</v>
      </c>
      <c r="AM4" s="2">
        <f>_xlfn.STDEV.P(AK4,AI4,AG4,AE4,AC4,AA4)</f>
        <v>0.36986128255564987</v>
      </c>
    </row>
    <row r="5" spans="2:39" x14ac:dyDescent="0.25">
      <c r="B5" s="1">
        <v>1.32</v>
      </c>
      <c r="C5" s="1">
        <v>8.5998000000000001</v>
      </c>
      <c r="D5" s="1">
        <v>8.5998000000000001</v>
      </c>
      <c r="F5" s="1">
        <v>-2.1499999999999998E-2</v>
      </c>
      <c r="G5" s="1">
        <v>6.5433000000000003</v>
      </c>
      <c r="J5" s="1">
        <v>0.2356</v>
      </c>
      <c r="K5" s="1">
        <v>6.11</v>
      </c>
      <c r="N5" s="1">
        <v>0.47660000000000002</v>
      </c>
      <c r="O5" s="1">
        <v>6.87</v>
      </c>
      <c r="R5" s="1">
        <v>4.8899999999999997</v>
      </c>
      <c r="S5" s="1">
        <v>8.15</v>
      </c>
      <c r="V5" s="1">
        <v>1.9</v>
      </c>
      <c r="W5" s="1">
        <v>8.89</v>
      </c>
      <c r="Y5" s="1">
        <v>1.5</v>
      </c>
      <c r="Z5" s="1">
        <v>8.5998000000000001</v>
      </c>
      <c r="AA5" s="1">
        <v>1.8298000000000005</v>
      </c>
      <c r="AD5" s="1">
        <v>7.1840000000000002</v>
      </c>
      <c r="AE5" s="1">
        <v>1.4140000000000006</v>
      </c>
      <c r="AF5" s="1">
        <v>6.77</v>
      </c>
      <c r="AG5" s="1">
        <v>0.47999999999999954</v>
      </c>
      <c r="AJ5" s="1">
        <v>8.89</v>
      </c>
      <c r="AK5" s="1">
        <v>0.58000000000000007</v>
      </c>
      <c r="AL5" s="2">
        <f t="shared" si="0"/>
        <v>1.0759500000000002</v>
      </c>
      <c r="AM5" s="2">
        <f t="shared" ref="AM5:AM29" si="1">_xlfn.STDEV.P(AK5,AI5,AG5,AE5,AC5,AA5)</f>
        <v>0.56650031553389313</v>
      </c>
    </row>
    <row r="6" spans="2:39" x14ac:dyDescent="0.25">
      <c r="B6" s="1">
        <v>2.2000000000000002</v>
      </c>
      <c r="C6" s="1">
        <v>8.4619999999999997</v>
      </c>
      <c r="D6" s="1">
        <v>8.4619999999999997</v>
      </c>
      <c r="F6" s="1">
        <v>-9.2294999999999999E-3</v>
      </c>
      <c r="G6" s="1">
        <v>6.3631000000000002</v>
      </c>
      <c r="J6" s="1">
        <v>0.36890000000000001</v>
      </c>
      <c r="N6" s="1">
        <v>0.95320000000000005</v>
      </c>
      <c r="O6" s="1">
        <v>5.92</v>
      </c>
      <c r="R6" s="1">
        <v>5.78</v>
      </c>
      <c r="S6" s="1">
        <v>7.54</v>
      </c>
      <c r="V6" s="1">
        <v>3.8</v>
      </c>
      <c r="W6" s="1">
        <v>8.73</v>
      </c>
      <c r="Y6" s="1">
        <v>2.5</v>
      </c>
      <c r="Z6" s="1">
        <v>8.4619999999999997</v>
      </c>
      <c r="AA6" s="1">
        <v>1.6920000000000002</v>
      </c>
      <c r="AD6" s="1">
        <v>6.8466666666666667</v>
      </c>
      <c r="AE6" s="1">
        <v>1.0766666666666671</v>
      </c>
      <c r="AF6" s="1">
        <v>6.7349999999999994</v>
      </c>
      <c r="AG6" s="1">
        <v>0.4449999999999994</v>
      </c>
      <c r="AL6" s="2">
        <f t="shared" si="0"/>
        <v>1.0712222222222223</v>
      </c>
      <c r="AM6" s="2">
        <f t="shared" si="1"/>
        <v>0.50910017447877709</v>
      </c>
    </row>
    <row r="7" spans="2:39" x14ac:dyDescent="0.25">
      <c r="B7" s="1">
        <v>3.96</v>
      </c>
      <c r="C7" s="1">
        <v>7.8665000000000003</v>
      </c>
      <c r="D7" s="1">
        <v>7.8665000000000003</v>
      </c>
      <c r="F7" s="1">
        <v>3.1267000000000001E-3</v>
      </c>
      <c r="G7" s="1">
        <v>6.7698999999999998</v>
      </c>
      <c r="H7" s="1">
        <v>7.027431914893616</v>
      </c>
      <c r="J7" s="1">
        <v>0.4889</v>
      </c>
      <c r="K7" s="1">
        <v>6.73</v>
      </c>
      <c r="N7" s="1">
        <v>1.4298</v>
      </c>
      <c r="O7" s="1">
        <v>6.77</v>
      </c>
      <c r="R7" s="1">
        <v>6.67</v>
      </c>
      <c r="S7" s="1">
        <v>8.02</v>
      </c>
      <c r="V7" s="1">
        <v>5.7</v>
      </c>
      <c r="W7" s="1">
        <v>8.93</v>
      </c>
      <c r="Y7" s="1">
        <v>3.5</v>
      </c>
      <c r="Z7" s="1">
        <v>7.8665000000000003</v>
      </c>
      <c r="AA7" s="1">
        <v>1.0965000000000007</v>
      </c>
      <c r="AD7" s="1">
        <v>6.58</v>
      </c>
      <c r="AE7" s="1">
        <v>0.8100000000000005</v>
      </c>
      <c r="AF7" s="1">
        <v>6.335</v>
      </c>
      <c r="AG7" s="1">
        <v>4.4999999999999929E-2</v>
      </c>
      <c r="AJ7" s="1">
        <v>8.73</v>
      </c>
      <c r="AK7" s="1">
        <v>0.41999999999999993</v>
      </c>
      <c r="AL7" s="2">
        <f t="shared" si="0"/>
        <v>0.59287500000000026</v>
      </c>
      <c r="AM7" s="2">
        <f t="shared" si="1"/>
        <v>0.39712535410749117</v>
      </c>
    </row>
    <row r="8" spans="2:39" x14ac:dyDescent="0.25">
      <c r="B8" s="1">
        <v>5.72</v>
      </c>
      <c r="C8" s="1">
        <v>7.8407999999999998</v>
      </c>
      <c r="D8" s="1">
        <v>7.8407999999999998</v>
      </c>
      <c r="F8" s="1">
        <v>1.5599999999999999E-2</v>
      </c>
      <c r="G8" s="1">
        <v>6.8916000000000004</v>
      </c>
      <c r="J8" s="1">
        <v>0.50229999999999997</v>
      </c>
      <c r="N8" s="1">
        <v>2.383</v>
      </c>
      <c r="O8" s="1">
        <v>6.22</v>
      </c>
      <c r="P8" s="1">
        <v>6.7349999999999994</v>
      </c>
      <c r="R8" s="1">
        <v>7.56</v>
      </c>
      <c r="S8" s="1">
        <v>8.09</v>
      </c>
      <c r="V8" s="1">
        <v>7.81</v>
      </c>
      <c r="W8" s="1">
        <v>8.31</v>
      </c>
      <c r="Y8" s="1">
        <v>4.5</v>
      </c>
      <c r="AD8" s="1">
        <v>6.12</v>
      </c>
      <c r="AE8" s="1">
        <v>0.35000000000000053</v>
      </c>
      <c r="AF8" s="1">
        <v>6.7050000000000001</v>
      </c>
      <c r="AG8" s="1">
        <v>0.41500000000000004</v>
      </c>
      <c r="AH8" s="1">
        <v>7.625</v>
      </c>
      <c r="AI8" s="1">
        <v>0.60500000000000043</v>
      </c>
      <c r="AL8" s="2">
        <f t="shared" si="0"/>
        <v>0.456666666666667</v>
      </c>
      <c r="AM8" s="2">
        <f t="shared" si="1"/>
        <v>0.10819221578078324</v>
      </c>
    </row>
    <row r="9" spans="2:39" x14ac:dyDescent="0.25">
      <c r="B9" s="1">
        <v>7.48</v>
      </c>
      <c r="C9" s="1">
        <v>7.1767000000000003</v>
      </c>
      <c r="D9" s="1">
        <v>7.1767000000000003</v>
      </c>
      <c r="F9" s="1">
        <v>2.81E-2</v>
      </c>
      <c r="G9" s="1">
        <v>6.8249000000000004</v>
      </c>
      <c r="J9" s="1">
        <v>0.63560000000000005</v>
      </c>
      <c r="K9" s="1">
        <v>7</v>
      </c>
      <c r="N9" s="1">
        <v>2.8595999999999999</v>
      </c>
      <c r="O9" s="1">
        <v>7.25</v>
      </c>
      <c r="R9" s="1">
        <v>8.44</v>
      </c>
      <c r="S9" s="1">
        <v>7.47</v>
      </c>
      <c r="V9" s="1">
        <v>9.3949999999999996</v>
      </c>
      <c r="W9" s="1">
        <v>8.11</v>
      </c>
      <c r="Y9" s="1">
        <v>5.5</v>
      </c>
      <c r="Z9" s="1">
        <v>7.8407999999999998</v>
      </c>
      <c r="AA9" s="1">
        <v>1.0708000000000002</v>
      </c>
      <c r="AD9" s="1">
        <v>5.96</v>
      </c>
      <c r="AE9" s="1">
        <v>0.19000000000000039</v>
      </c>
      <c r="AH9" s="1">
        <v>7.54</v>
      </c>
      <c r="AI9" s="1">
        <v>0.52000000000000046</v>
      </c>
      <c r="AJ9" s="1">
        <v>8.93</v>
      </c>
      <c r="AK9" s="1">
        <v>0.61999999999999922</v>
      </c>
      <c r="AL9" s="2">
        <f t="shared" si="0"/>
        <v>0.60020000000000007</v>
      </c>
      <c r="AM9" s="2">
        <f t="shared" si="1"/>
        <v>0.31486206503800984</v>
      </c>
    </row>
    <row r="10" spans="2:39" x14ac:dyDescent="0.25">
      <c r="B10" s="1">
        <v>9.24</v>
      </c>
      <c r="C10" s="1">
        <v>7.2389000000000001</v>
      </c>
      <c r="D10" s="1">
        <v>7.2389000000000001</v>
      </c>
      <c r="F10" s="1">
        <v>4.0800000000000003E-2</v>
      </c>
      <c r="G10" s="1">
        <v>6.8586999999999998</v>
      </c>
      <c r="J10" s="1">
        <v>0.76900000000000002</v>
      </c>
      <c r="N10" s="1">
        <v>3.3361999999999998</v>
      </c>
      <c r="O10" s="1">
        <v>6.68</v>
      </c>
      <c r="P10" s="1">
        <v>6.335</v>
      </c>
      <c r="R10" s="1">
        <v>9.33</v>
      </c>
      <c r="V10" s="1">
        <v>10.98</v>
      </c>
      <c r="W10" s="1">
        <v>9.2799999999999994</v>
      </c>
      <c r="Y10" s="1">
        <v>6.5</v>
      </c>
      <c r="AD10" s="1">
        <v>5.52</v>
      </c>
      <c r="AE10" s="1">
        <v>-0.25</v>
      </c>
      <c r="AH10" s="1">
        <v>8.02</v>
      </c>
      <c r="AI10" s="1">
        <v>1</v>
      </c>
      <c r="AL10" s="2">
        <f t="shared" si="0"/>
        <v>0.375</v>
      </c>
      <c r="AM10" s="2">
        <f t="shared" si="1"/>
        <v>0.625</v>
      </c>
    </row>
    <row r="11" spans="2:39" x14ac:dyDescent="0.25">
      <c r="B11" s="1">
        <v>11</v>
      </c>
      <c r="C11" s="1">
        <v>6.6314000000000002</v>
      </c>
      <c r="D11" s="1">
        <v>6.5229333333333335</v>
      </c>
      <c r="F11" s="1">
        <v>5.3499999999999999E-2</v>
      </c>
      <c r="G11" s="1">
        <v>6.7283999999999997</v>
      </c>
      <c r="J11" s="1">
        <v>0.90239999999999998</v>
      </c>
      <c r="N11" s="1">
        <v>3.8128000000000002</v>
      </c>
      <c r="O11" s="1">
        <v>5.99</v>
      </c>
      <c r="R11" s="1">
        <v>10.220000000000001</v>
      </c>
      <c r="V11" s="1">
        <v>12.565</v>
      </c>
      <c r="W11" s="1">
        <v>8.59</v>
      </c>
      <c r="Y11" s="1">
        <v>7.5</v>
      </c>
      <c r="Z11" s="1">
        <v>7.1767000000000003</v>
      </c>
      <c r="AA11" s="1">
        <v>0.40670000000000073</v>
      </c>
      <c r="AD11" s="1">
        <v>5.3949999999999996</v>
      </c>
      <c r="AE11" s="1">
        <v>-0.375</v>
      </c>
      <c r="AF11" s="1">
        <v>6.41</v>
      </c>
      <c r="AG11" s="1">
        <v>0.12000000000000011</v>
      </c>
      <c r="AH11" s="1">
        <v>8.09</v>
      </c>
      <c r="AI11" s="1">
        <v>1.0700000000000003</v>
      </c>
      <c r="AJ11" s="1">
        <v>8.31</v>
      </c>
      <c r="AK11" s="1">
        <v>0</v>
      </c>
      <c r="AL11" s="2">
        <f t="shared" si="0"/>
        <v>0.24434000000000022</v>
      </c>
      <c r="AM11" s="2">
        <f t="shared" si="1"/>
        <v>0.48307757389471123</v>
      </c>
    </row>
    <row r="12" spans="2:39" x14ac:dyDescent="0.25">
      <c r="B12" s="1">
        <v>11.56</v>
      </c>
      <c r="C12" s="1">
        <v>6.5837000000000003</v>
      </c>
      <c r="F12" s="1">
        <v>6.6299999999999998E-2</v>
      </c>
      <c r="G12" s="1">
        <v>6.6771000000000003</v>
      </c>
      <c r="J12" s="1">
        <v>1.0357000000000001</v>
      </c>
      <c r="K12" s="1">
        <v>7.49</v>
      </c>
      <c r="L12" s="1">
        <v>7.1840000000000002</v>
      </c>
      <c r="N12" s="1">
        <v>4.2893999999999997</v>
      </c>
      <c r="O12" s="1">
        <v>6.69</v>
      </c>
      <c r="P12" s="1">
        <v>6.7050000000000001</v>
      </c>
      <c r="R12" s="1">
        <v>11.11</v>
      </c>
      <c r="S12" s="1">
        <v>6.62</v>
      </c>
      <c r="V12" s="1">
        <v>14.15</v>
      </c>
      <c r="W12" s="1">
        <v>7.98</v>
      </c>
      <c r="Y12" s="1">
        <v>8.5</v>
      </c>
      <c r="AD12" s="1">
        <v>4.6000000000000005</v>
      </c>
      <c r="AE12" s="1">
        <v>-1.169999999999999</v>
      </c>
      <c r="AF12" s="1">
        <v>5.625</v>
      </c>
      <c r="AG12" s="1">
        <v>-0.66500000000000004</v>
      </c>
      <c r="AH12" s="1">
        <v>7.47</v>
      </c>
      <c r="AI12" s="1">
        <v>0.45000000000000018</v>
      </c>
      <c r="AL12" s="2">
        <f t="shared" si="0"/>
        <v>-0.46166666666666628</v>
      </c>
      <c r="AM12" s="2">
        <f t="shared" si="1"/>
        <v>0.67681032957706988</v>
      </c>
    </row>
    <row r="13" spans="2:39" x14ac:dyDescent="0.25">
      <c r="B13" s="1">
        <v>11.84</v>
      </c>
      <c r="C13" s="1">
        <v>6.3536999999999999</v>
      </c>
      <c r="F13" s="1">
        <v>7.9299999999999995E-2</v>
      </c>
      <c r="G13" s="1">
        <v>6.9450000000000003</v>
      </c>
      <c r="J13" s="1">
        <v>1.1691</v>
      </c>
      <c r="N13" s="1">
        <v>4.766</v>
      </c>
      <c r="O13" s="1">
        <v>6.72</v>
      </c>
      <c r="R13" s="1">
        <v>12</v>
      </c>
      <c r="S13" s="1">
        <v>6.87</v>
      </c>
      <c r="T13" s="1">
        <v>7.0549999999999997</v>
      </c>
      <c r="V13" s="1">
        <v>15.734999999999999</v>
      </c>
      <c r="W13" s="1">
        <v>7.87</v>
      </c>
      <c r="Y13" s="1">
        <v>9.5</v>
      </c>
      <c r="Z13" s="1">
        <v>7.2389000000000001</v>
      </c>
      <c r="AA13" s="1">
        <v>0.46890000000000054</v>
      </c>
      <c r="AD13" s="1">
        <v>4.7300000000000004</v>
      </c>
      <c r="AE13" s="1">
        <v>-1.0399999999999991</v>
      </c>
      <c r="AJ13" s="1">
        <v>8.11</v>
      </c>
      <c r="AK13" s="1">
        <v>-0.20000000000000107</v>
      </c>
      <c r="AL13" s="2">
        <f t="shared" si="0"/>
        <v>-0.25703333333333322</v>
      </c>
      <c r="AM13" s="2">
        <f t="shared" si="1"/>
        <v>0.61732455177339407</v>
      </c>
    </row>
    <row r="14" spans="2:39" x14ac:dyDescent="0.25">
      <c r="B14" s="1">
        <v>12.12</v>
      </c>
      <c r="C14" s="1">
        <v>6.9912000000000001</v>
      </c>
      <c r="D14" s="1">
        <v>6.4970666666666661</v>
      </c>
      <c r="F14" s="1">
        <v>9.2299999999999993E-2</v>
      </c>
      <c r="G14" s="1">
        <v>6.6981000000000002</v>
      </c>
      <c r="J14" s="1">
        <v>1.3024</v>
      </c>
      <c r="K14" s="1">
        <v>6.98</v>
      </c>
      <c r="N14" s="1">
        <v>7.15</v>
      </c>
      <c r="O14" s="1">
        <v>6.41</v>
      </c>
      <c r="R14" s="1">
        <v>12.6</v>
      </c>
      <c r="S14" s="1">
        <v>7.24</v>
      </c>
      <c r="V14" s="1">
        <v>17.309999999999999</v>
      </c>
      <c r="W14" s="1">
        <v>7.67</v>
      </c>
      <c r="Y14" s="1">
        <v>10.5</v>
      </c>
      <c r="AD14" s="1">
        <v>4.1100000000000003</v>
      </c>
      <c r="AE14" s="1">
        <v>-1.6599999999999993</v>
      </c>
      <c r="AF14" s="1">
        <v>5.4</v>
      </c>
      <c r="AG14" s="1">
        <v>-0.88999999999999968</v>
      </c>
      <c r="AJ14" s="1">
        <v>9.2799999999999994</v>
      </c>
      <c r="AK14" s="1">
        <v>0.96999999999999886</v>
      </c>
      <c r="AL14" s="2">
        <f t="shared" si="0"/>
        <v>-0.52666666666666673</v>
      </c>
      <c r="AM14" s="2">
        <f t="shared" si="1"/>
        <v>1.1040028180318293</v>
      </c>
    </row>
    <row r="15" spans="2:39" x14ac:dyDescent="0.25">
      <c r="B15" s="1">
        <v>12.4</v>
      </c>
      <c r="C15" s="1">
        <v>6.1611000000000002</v>
      </c>
      <c r="F15" s="1">
        <v>0.10539999999999999</v>
      </c>
      <c r="G15" s="1">
        <v>7.3772000000000002</v>
      </c>
      <c r="J15" s="1">
        <v>1.4358</v>
      </c>
      <c r="K15" s="1">
        <v>6.95</v>
      </c>
      <c r="N15" s="1">
        <v>8.0132999999999992</v>
      </c>
      <c r="O15" s="1">
        <v>5.83</v>
      </c>
      <c r="P15" s="1">
        <v>5.625</v>
      </c>
      <c r="R15" s="1">
        <v>13.2</v>
      </c>
      <c r="S15" s="1">
        <v>7.14</v>
      </c>
      <c r="T15" s="1">
        <v>7.1150000000000002</v>
      </c>
      <c r="V15" s="1">
        <v>19.666699999999999</v>
      </c>
      <c r="W15" s="1">
        <v>7.52</v>
      </c>
      <c r="Y15" s="1">
        <v>11.5</v>
      </c>
      <c r="Z15" s="1">
        <v>6.5229333333333335</v>
      </c>
      <c r="AA15" s="1">
        <v>-0.2470666666666661</v>
      </c>
      <c r="AF15" s="1">
        <v>5.69</v>
      </c>
      <c r="AG15" s="1">
        <v>-0.59999999999999964</v>
      </c>
      <c r="AH15" s="1">
        <v>6.62</v>
      </c>
      <c r="AI15" s="1">
        <v>-0.39999999999999947</v>
      </c>
      <c r="AL15" s="2">
        <f t="shared" si="0"/>
        <v>-0.41568888888888839</v>
      </c>
      <c r="AM15" s="2">
        <f t="shared" si="1"/>
        <v>0.14451087703092438</v>
      </c>
    </row>
    <row r="16" spans="2:39" x14ac:dyDescent="0.25">
      <c r="B16" s="1">
        <v>12.96</v>
      </c>
      <c r="C16" s="1">
        <v>6.3388999999999998</v>
      </c>
      <c r="F16" s="1">
        <v>0.1187</v>
      </c>
      <c r="G16" s="1">
        <v>7.5201000000000002</v>
      </c>
      <c r="J16" s="1">
        <v>1.5690999999999999</v>
      </c>
      <c r="N16" s="1">
        <v>8.8765999999999998</v>
      </c>
      <c r="O16" s="1">
        <v>5.42</v>
      </c>
      <c r="R16" s="1">
        <v>13.8</v>
      </c>
      <c r="S16" s="1">
        <v>7.09</v>
      </c>
      <c r="V16" s="1">
        <v>22.023299999999999</v>
      </c>
      <c r="W16" s="1">
        <v>7.28</v>
      </c>
      <c r="Y16" s="1">
        <v>12.5</v>
      </c>
      <c r="Z16" s="1">
        <v>6.4970666666666661</v>
      </c>
      <c r="AA16" s="1">
        <v>-0.27293333333333347</v>
      </c>
      <c r="AF16" s="1">
        <v>7.06</v>
      </c>
      <c r="AG16" s="1">
        <v>0.76999999999999957</v>
      </c>
      <c r="AH16" s="1">
        <v>7.0549999999999997</v>
      </c>
      <c r="AI16" s="1">
        <v>3.5000000000000142E-2</v>
      </c>
      <c r="AJ16" s="1">
        <v>8.59</v>
      </c>
      <c r="AK16" s="1">
        <v>0.27999999999999936</v>
      </c>
      <c r="AL16" s="2">
        <f t="shared" si="0"/>
        <v>0.2030166666666664</v>
      </c>
      <c r="AM16" s="2">
        <f t="shared" si="1"/>
        <v>0.38149526100158376</v>
      </c>
    </row>
    <row r="17" spans="2:39" x14ac:dyDescent="0.25">
      <c r="B17" s="1">
        <v>13.24</v>
      </c>
      <c r="C17" s="1">
        <v>6.1384999999999996</v>
      </c>
      <c r="D17" s="1">
        <v>6.1990333333333325</v>
      </c>
      <c r="F17" s="1">
        <v>0.13200000000000001</v>
      </c>
      <c r="G17" s="1">
        <v>7.3063000000000002</v>
      </c>
      <c r="J17" s="1">
        <v>1.7024999999999999</v>
      </c>
      <c r="K17" s="1">
        <v>7.25</v>
      </c>
      <c r="N17" s="1">
        <v>10.3285</v>
      </c>
      <c r="O17" s="1">
        <v>5.4</v>
      </c>
      <c r="R17" s="1">
        <v>14.4</v>
      </c>
      <c r="S17" s="1">
        <v>7.31</v>
      </c>
      <c r="V17" s="1">
        <v>24.38</v>
      </c>
      <c r="W17" s="1">
        <v>7.95</v>
      </c>
      <c r="Y17" s="1">
        <v>13.5</v>
      </c>
      <c r="Z17" s="1">
        <v>6.1990333333333325</v>
      </c>
      <c r="AA17" s="1">
        <v>-0.57096666666666707</v>
      </c>
      <c r="AF17" s="1">
        <v>4.79</v>
      </c>
      <c r="AG17" s="1">
        <v>-1.5</v>
      </c>
      <c r="AH17" s="1">
        <v>7.1150000000000002</v>
      </c>
      <c r="AI17" s="1">
        <v>9.5000000000000639E-2</v>
      </c>
      <c r="AL17" s="2">
        <f t="shared" si="0"/>
        <v>-0.65865555555555544</v>
      </c>
      <c r="AM17" s="2">
        <f t="shared" si="1"/>
        <v>0.65410154967248846</v>
      </c>
    </row>
    <row r="18" spans="2:39" x14ac:dyDescent="0.25">
      <c r="B18" s="1">
        <v>13.52</v>
      </c>
      <c r="C18" s="1">
        <v>6.2793000000000001</v>
      </c>
      <c r="F18" s="1">
        <v>0.1454</v>
      </c>
      <c r="G18" s="1">
        <v>7.5395000000000003</v>
      </c>
      <c r="J18" s="1">
        <v>1.8359000000000001</v>
      </c>
      <c r="K18" s="1">
        <v>7.25</v>
      </c>
      <c r="N18" s="1">
        <v>11.5054</v>
      </c>
      <c r="O18" s="1">
        <v>5.69</v>
      </c>
      <c r="R18" s="1">
        <v>15</v>
      </c>
      <c r="S18" s="1">
        <v>7.84</v>
      </c>
      <c r="T18" s="1">
        <v>6.8949999999999996</v>
      </c>
      <c r="V18" s="1">
        <v>26.736699999999999</v>
      </c>
      <c r="W18" s="1">
        <v>7.39</v>
      </c>
      <c r="Y18" s="1">
        <v>14.5</v>
      </c>
      <c r="Z18" s="1">
        <v>6.3620000000000001</v>
      </c>
      <c r="AA18" s="1">
        <v>-0.40799999999999947</v>
      </c>
      <c r="AH18" s="1">
        <v>7.31</v>
      </c>
      <c r="AI18" s="1">
        <v>0.29000000000000004</v>
      </c>
      <c r="AJ18" s="1">
        <v>7.98</v>
      </c>
      <c r="AK18" s="1">
        <v>-0.33000000000000007</v>
      </c>
      <c r="AL18" s="2">
        <f t="shared" si="0"/>
        <v>-0.14933333333333318</v>
      </c>
      <c r="AM18" s="2">
        <f t="shared" si="1"/>
        <v>0.31228334712066996</v>
      </c>
    </row>
    <row r="19" spans="2:39" x14ac:dyDescent="0.25">
      <c r="B19" s="1">
        <v>13.8</v>
      </c>
      <c r="C19" s="1">
        <v>6.1792999999999996</v>
      </c>
      <c r="F19" s="1">
        <v>0.15890000000000001</v>
      </c>
      <c r="G19" s="1">
        <v>7.4389000000000003</v>
      </c>
      <c r="J19" s="1">
        <v>1.9692000000000001</v>
      </c>
      <c r="N19" s="1">
        <v>12.6823</v>
      </c>
      <c r="O19" s="1">
        <v>7.06</v>
      </c>
      <c r="R19" s="1">
        <v>15.6</v>
      </c>
      <c r="S19" s="1">
        <v>5.95</v>
      </c>
      <c r="Y19" s="1">
        <v>15.5</v>
      </c>
      <c r="Z19" s="1">
        <v>6.6703000000000001</v>
      </c>
      <c r="AA19" s="1">
        <v>-9.9699999999999456E-2</v>
      </c>
      <c r="AF19" s="1">
        <v>7.14</v>
      </c>
      <c r="AG19" s="1">
        <v>0.84999999999999964</v>
      </c>
      <c r="AH19" s="1">
        <v>6.8949999999999996</v>
      </c>
      <c r="AI19" s="1">
        <v>-0.125</v>
      </c>
      <c r="AJ19" s="1">
        <v>7.87</v>
      </c>
      <c r="AK19" s="1">
        <v>-0.44000000000000039</v>
      </c>
      <c r="AL19" s="2">
        <f t="shared" si="0"/>
        <v>4.632499999999995E-2</v>
      </c>
      <c r="AM19" s="2">
        <f t="shared" si="1"/>
        <v>0.48298060714173596</v>
      </c>
    </row>
    <row r="20" spans="2:39" x14ac:dyDescent="0.25">
      <c r="B20" s="1">
        <v>14.36</v>
      </c>
      <c r="C20" s="1">
        <v>6.3536999999999999</v>
      </c>
      <c r="D20" s="1">
        <v>6.3620000000000001</v>
      </c>
      <c r="F20" s="1">
        <v>0.17249999999999999</v>
      </c>
      <c r="G20" s="1">
        <v>7.2657999999999996</v>
      </c>
      <c r="J20" s="1">
        <v>2.1025999999999998</v>
      </c>
      <c r="L20" s="1">
        <v>6.8466666666666667</v>
      </c>
      <c r="N20" s="1">
        <v>13.8592</v>
      </c>
      <c r="O20" s="1">
        <v>4.79</v>
      </c>
      <c r="R20" s="1">
        <v>16.2</v>
      </c>
      <c r="S20" s="1">
        <v>5.83</v>
      </c>
      <c r="T20" s="1">
        <v>5.9050000000000002</v>
      </c>
      <c r="Y20" s="1">
        <v>16.5</v>
      </c>
      <c r="Z20" s="1">
        <v>6.4859999999999998</v>
      </c>
      <c r="AA20" s="1">
        <v>-0.28399999999999981</v>
      </c>
      <c r="AH20" s="1">
        <v>5.9050000000000002</v>
      </c>
      <c r="AI20" s="1">
        <v>-1.1149999999999993</v>
      </c>
      <c r="AL20" s="2">
        <f t="shared" si="0"/>
        <v>-0.69949999999999957</v>
      </c>
      <c r="AM20" s="2">
        <f t="shared" si="1"/>
        <v>0.4154999999999997</v>
      </c>
    </row>
    <row r="21" spans="2:39" x14ac:dyDescent="0.25">
      <c r="B21" s="1">
        <v>14.92</v>
      </c>
      <c r="C21" s="1">
        <v>6.3703000000000003</v>
      </c>
      <c r="F21" s="1">
        <v>0.1862</v>
      </c>
      <c r="G21" s="1">
        <v>6.9344000000000001</v>
      </c>
      <c r="J21" s="1">
        <v>2.2359</v>
      </c>
      <c r="K21" s="1">
        <v>7.63</v>
      </c>
      <c r="N21" s="1">
        <v>15.036099999999999</v>
      </c>
      <c r="O21" s="1">
        <v>7.14</v>
      </c>
      <c r="R21" s="1">
        <v>16.8</v>
      </c>
      <c r="S21" s="1">
        <v>5.98</v>
      </c>
      <c r="Y21" s="1">
        <v>17.5</v>
      </c>
      <c r="Z21" s="1">
        <v>6.2643500000000003</v>
      </c>
      <c r="AA21" s="1">
        <v>-0.50564999999999927</v>
      </c>
      <c r="AF21" s="1">
        <v>7.34</v>
      </c>
      <c r="AG21" s="1">
        <v>1.0499999999999998</v>
      </c>
      <c r="AH21" s="1">
        <v>6.01</v>
      </c>
      <c r="AI21" s="1">
        <v>-1.0099999999999998</v>
      </c>
      <c r="AJ21" s="1">
        <v>7.67</v>
      </c>
      <c r="AK21" s="1">
        <v>-0.64000000000000057</v>
      </c>
      <c r="AL21" s="2">
        <f t="shared" si="0"/>
        <v>-0.27641249999999995</v>
      </c>
      <c r="AM21" s="2">
        <f t="shared" si="1"/>
        <v>0.78776050324241942</v>
      </c>
    </row>
    <row r="22" spans="2:39" x14ac:dyDescent="0.25">
      <c r="B22" s="1">
        <v>15.48</v>
      </c>
      <c r="C22" s="1">
        <v>6.6703000000000001</v>
      </c>
      <c r="D22" s="1">
        <v>6.6703000000000001</v>
      </c>
      <c r="F22" s="1">
        <v>0.2</v>
      </c>
      <c r="G22" s="1">
        <v>7.4427000000000003</v>
      </c>
      <c r="J22" s="1">
        <v>2.3693</v>
      </c>
      <c r="N22" s="1">
        <v>17.39</v>
      </c>
      <c r="O22" s="1">
        <v>7.34</v>
      </c>
      <c r="R22" s="1">
        <v>17.399999999999999</v>
      </c>
      <c r="S22" s="1">
        <v>6.01</v>
      </c>
      <c r="Y22" s="1">
        <v>18.5</v>
      </c>
      <c r="Z22" s="1">
        <v>6.3158500000000002</v>
      </c>
      <c r="AA22" s="1">
        <v>-0.45414999999999939</v>
      </c>
      <c r="AH22" s="1">
        <v>7.0766666666666653</v>
      </c>
      <c r="AI22" s="1">
        <v>5.6666666666665755E-2</v>
      </c>
      <c r="AL22" s="2">
        <f t="shared" si="0"/>
        <v>-0.19874166666666682</v>
      </c>
      <c r="AM22" s="2">
        <f t="shared" si="1"/>
        <v>0.25540833333333257</v>
      </c>
    </row>
    <row r="23" spans="2:39" x14ac:dyDescent="0.25">
      <c r="B23" s="1">
        <v>16.04</v>
      </c>
      <c r="C23" s="1">
        <v>6.4359999999999999</v>
      </c>
      <c r="D23" s="1">
        <v>6.4859999999999998</v>
      </c>
      <c r="F23" s="1">
        <v>0.21390000000000001</v>
      </c>
      <c r="G23" s="1">
        <v>6.9823000000000004</v>
      </c>
      <c r="J23" s="1">
        <v>2.5026999999999999</v>
      </c>
      <c r="K23" s="1">
        <v>5.59</v>
      </c>
      <c r="N23" s="1">
        <v>20.202000000000002</v>
      </c>
      <c r="O23" s="1">
        <v>6.29</v>
      </c>
      <c r="R23" s="1">
        <v>18</v>
      </c>
      <c r="S23" s="1">
        <v>6.29</v>
      </c>
      <c r="T23" s="1">
        <v>7.0766666666666653</v>
      </c>
      <c r="Y23" s="1">
        <v>19.5</v>
      </c>
      <c r="Z23" s="1">
        <v>6.0537000000000001</v>
      </c>
      <c r="AA23" s="1">
        <v>-0.71629999999999949</v>
      </c>
      <c r="AH23" s="1">
        <v>6.8566666666666665</v>
      </c>
      <c r="AI23" s="1">
        <v>-0.16333333333333311</v>
      </c>
      <c r="AJ23" s="1">
        <v>7.52</v>
      </c>
      <c r="AK23" s="1">
        <v>-0.79000000000000092</v>
      </c>
      <c r="AL23" s="2">
        <f t="shared" si="0"/>
        <v>-0.55654444444444451</v>
      </c>
      <c r="AM23" s="2">
        <f t="shared" si="1"/>
        <v>0.27966546196712255</v>
      </c>
    </row>
    <row r="24" spans="2:39" x14ac:dyDescent="0.25">
      <c r="B24" s="1">
        <v>16.600000000000001</v>
      </c>
      <c r="C24" s="1">
        <v>6.5359999999999996</v>
      </c>
      <c r="F24" s="1">
        <v>0.22789999999999999</v>
      </c>
      <c r="G24" s="1">
        <v>6.9565000000000001</v>
      </c>
      <c r="J24" s="1">
        <v>2.6360000000000001</v>
      </c>
      <c r="N24" s="1">
        <v>22.571000000000002</v>
      </c>
      <c r="O24" s="1">
        <v>5.86</v>
      </c>
      <c r="R24" s="1">
        <v>18.350000000000001</v>
      </c>
      <c r="S24" s="1">
        <v>8.27</v>
      </c>
      <c r="Y24" s="1">
        <v>20.5</v>
      </c>
      <c r="Z24" s="1">
        <v>6.415</v>
      </c>
      <c r="AA24" s="1">
        <v>-0.35499999999999954</v>
      </c>
      <c r="AF24" s="1">
        <v>6.29</v>
      </c>
      <c r="AG24" s="1">
        <v>0</v>
      </c>
      <c r="AH24" s="1">
        <v>6.9066666666666663</v>
      </c>
      <c r="AI24" s="1">
        <v>-0.11333333333333329</v>
      </c>
      <c r="AL24" s="2">
        <f t="shared" si="0"/>
        <v>-0.15611111111111095</v>
      </c>
      <c r="AM24" s="2">
        <f t="shared" si="1"/>
        <v>0.1480511256372915</v>
      </c>
    </row>
    <row r="25" spans="2:39" x14ac:dyDescent="0.25">
      <c r="B25" s="1">
        <v>17.16</v>
      </c>
      <c r="C25" s="1">
        <v>6.2313999999999998</v>
      </c>
      <c r="D25" s="1">
        <v>6.2643500000000003</v>
      </c>
      <c r="F25" s="1">
        <v>0.24199999999999999</v>
      </c>
      <c r="G25" s="1">
        <v>6.2542999999999997</v>
      </c>
      <c r="J25" s="1">
        <v>2.7694000000000001</v>
      </c>
      <c r="N25" s="1">
        <v>25.713000000000001</v>
      </c>
      <c r="O25" s="1">
        <v>5.92</v>
      </c>
      <c r="R25" s="1">
        <v>18.71</v>
      </c>
      <c r="S25" s="1">
        <v>6.67</v>
      </c>
      <c r="Y25" s="1">
        <v>21.5</v>
      </c>
      <c r="Z25" s="1">
        <v>6.2092000000000001</v>
      </c>
      <c r="AA25" s="1">
        <v>-0.56079999999999952</v>
      </c>
      <c r="AH25" s="1">
        <v>6.9533333333333331</v>
      </c>
      <c r="AI25" s="1">
        <v>-6.666666666666643E-2</v>
      </c>
      <c r="AL25" s="2">
        <f t="shared" si="0"/>
        <v>-0.31373333333333298</v>
      </c>
      <c r="AM25" s="2">
        <f t="shared" si="1"/>
        <v>0.24706666666666652</v>
      </c>
    </row>
    <row r="26" spans="2:39" x14ac:dyDescent="0.25">
      <c r="B26" s="1">
        <v>17.72</v>
      </c>
      <c r="C26" s="1">
        <v>6.2972999999999999</v>
      </c>
      <c r="F26" s="1">
        <v>0.25609999999999999</v>
      </c>
      <c r="G26" s="1">
        <v>6.0534999999999997</v>
      </c>
      <c r="J26" s="1">
        <v>2.9026999999999998</v>
      </c>
      <c r="K26" s="1">
        <v>7.32</v>
      </c>
      <c r="R26" s="1">
        <v>19.059999999999999</v>
      </c>
      <c r="S26" s="1">
        <v>6.95</v>
      </c>
      <c r="T26" s="1">
        <v>6.8566666666666665</v>
      </c>
      <c r="Y26" s="1">
        <v>22.5</v>
      </c>
      <c r="Z26" s="1">
        <v>6.1786500000000002</v>
      </c>
      <c r="AA26" s="1">
        <v>-0.59134999999999938</v>
      </c>
      <c r="AF26" s="1">
        <v>5.86</v>
      </c>
      <c r="AG26" s="1">
        <v>-0.42999999999999972</v>
      </c>
      <c r="AH26" s="1">
        <v>6.5466666666666669</v>
      </c>
      <c r="AI26" s="1">
        <v>-0.47333333333333272</v>
      </c>
      <c r="AJ26" s="1">
        <v>7.28</v>
      </c>
      <c r="AK26" s="1">
        <v>-1.0300000000000002</v>
      </c>
      <c r="AL26" s="2">
        <f t="shared" si="0"/>
        <v>-0.63117083333333301</v>
      </c>
      <c r="AM26" s="2">
        <f t="shared" si="1"/>
        <v>0.23771452602947277</v>
      </c>
    </row>
    <row r="27" spans="2:39" x14ac:dyDescent="0.25">
      <c r="B27" s="1">
        <v>18</v>
      </c>
      <c r="C27" s="1">
        <v>6.2614000000000001</v>
      </c>
      <c r="D27" s="1">
        <v>6.3158500000000002</v>
      </c>
      <c r="F27" s="1">
        <v>0.27039999999999997</v>
      </c>
      <c r="G27" s="1">
        <v>6.2477</v>
      </c>
      <c r="J27" s="1">
        <v>3.0360999999999998</v>
      </c>
      <c r="L27" s="1">
        <v>6.58</v>
      </c>
      <c r="R27" s="1">
        <v>19.41</v>
      </c>
      <c r="S27" s="1">
        <v>7.21</v>
      </c>
      <c r="Y27" s="1">
        <v>23.5</v>
      </c>
      <c r="Z27" s="1">
        <v>6.0898000000000003</v>
      </c>
      <c r="AA27" s="1">
        <v>-0.68019999999999925</v>
      </c>
      <c r="AH27" s="1">
        <v>6.9950000000000001</v>
      </c>
      <c r="AI27" s="1">
        <v>-2.4999999999999467E-2</v>
      </c>
      <c r="AL27" s="2">
        <f t="shared" si="0"/>
        <v>-0.35259999999999936</v>
      </c>
      <c r="AM27" s="2">
        <f t="shared" si="1"/>
        <v>0.32759999999999989</v>
      </c>
    </row>
    <row r="28" spans="2:39" x14ac:dyDescent="0.25">
      <c r="B28" s="1">
        <v>18.399999999999999</v>
      </c>
      <c r="C28" s="1">
        <v>6.3703000000000003</v>
      </c>
      <c r="F28" s="1">
        <v>0.2848</v>
      </c>
      <c r="G28" s="1">
        <v>7.0365000000000002</v>
      </c>
      <c r="J28" s="1">
        <v>3.3028</v>
      </c>
      <c r="R28" s="1">
        <v>19.760000000000002</v>
      </c>
      <c r="S28" s="1">
        <v>6.41</v>
      </c>
      <c r="Y28" s="1">
        <v>24.5</v>
      </c>
      <c r="Z28" s="1">
        <v>6.4255000000000004</v>
      </c>
      <c r="AA28" s="1">
        <v>-0.34449999999999914</v>
      </c>
      <c r="AH28" s="1">
        <v>6.82</v>
      </c>
      <c r="AI28" s="1">
        <v>-0.19999999999999929</v>
      </c>
      <c r="AJ28" s="1">
        <v>7.95</v>
      </c>
      <c r="AK28" s="1">
        <v>-0.36000000000000032</v>
      </c>
      <c r="AL28" s="2">
        <f t="shared" si="0"/>
        <v>-0.3014999999999996</v>
      </c>
      <c r="AM28" s="2">
        <f t="shared" si="1"/>
        <v>7.2049751329665929E-2</v>
      </c>
    </row>
    <row r="29" spans="2:39" x14ac:dyDescent="0.25">
      <c r="B29" s="1">
        <v>19.2</v>
      </c>
      <c r="C29" s="1">
        <v>6.0537000000000001</v>
      </c>
      <c r="D29" s="1">
        <v>6.0537000000000001</v>
      </c>
      <c r="F29" s="1">
        <v>0.29930000000000001</v>
      </c>
      <c r="G29" s="1">
        <v>7.2824</v>
      </c>
      <c r="J29" s="1">
        <v>3.4361999999999999</v>
      </c>
      <c r="K29" s="1">
        <v>6.4</v>
      </c>
      <c r="R29" s="1">
        <v>20.12</v>
      </c>
      <c r="S29" s="1">
        <v>6.75</v>
      </c>
      <c r="T29" s="1">
        <v>6.9066666666666663</v>
      </c>
      <c r="Y29" s="1">
        <v>25.5</v>
      </c>
      <c r="Z29" s="1">
        <v>6.3869999999999996</v>
      </c>
      <c r="AA29" s="1">
        <v>-0.38300000000000001</v>
      </c>
      <c r="AF29" s="1">
        <v>5.92</v>
      </c>
      <c r="AG29" s="1">
        <v>-0.37000000000000011</v>
      </c>
      <c r="AH29" s="1">
        <v>6.53</v>
      </c>
      <c r="AI29" s="1">
        <v>-0.48999999999999932</v>
      </c>
      <c r="AL29" s="2">
        <f t="shared" si="0"/>
        <v>-0.41433333333333316</v>
      </c>
      <c r="AM29" s="2">
        <f t="shared" si="1"/>
        <v>5.3766986979826667E-2</v>
      </c>
    </row>
    <row r="30" spans="2:39" x14ac:dyDescent="0.25">
      <c r="B30" s="1">
        <v>20</v>
      </c>
      <c r="C30" s="1">
        <v>6.4055</v>
      </c>
      <c r="D30" s="1">
        <v>6.415</v>
      </c>
      <c r="F30" s="1">
        <v>0.31380000000000002</v>
      </c>
      <c r="G30" s="1">
        <v>7.7618999999999998</v>
      </c>
      <c r="J30" s="1">
        <v>3.5695000000000001</v>
      </c>
      <c r="R30" s="1">
        <v>20.47</v>
      </c>
      <c r="S30" s="1">
        <v>7.35</v>
      </c>
      <c r="Y30" s="1">
        <v>26.5</v>
      </c>
    </row>
    <row r="31" spans="2:39" x14ac:dyDescent="0.25">
      <c r="B31" s="1">
        <v>20.8</v>
      </c>
      <c r="C31" s="1">
        <v>6.4245000000000001</v>
      </c>
      <c r="F31" s="1">
        <v>0.32850000000000001</v>
      </c>
      <c r="G31" s="1">
        <v>7.165</v>
      </c>
      <c r="J31" s="1">
        <v>3.8361999999999998</v>
      </c>
      <c r="R31" s="1">
        <v>20.82</v>
      </c>
      <c r="S31" s="1">
        <v>6.62</v>
      </c>
    </row>
    <row r="32" spans="2:39" x14ac:dyDescent="0.25">
      <c r="B32" s="1">
        <v>21.6</v>
      </c>
      <c r="C32" s="1">
        <v>6.2092000000000001</v>
      </c>
      <c r="D32" s="1">
        <v>6.2092000000000001</v>
      </c>
      <c r="F32" s="1">
        <v>0.34320000000000001</v>
      </c>
      <c r="G32" s="1">
        <v>7.3522999999999996</v>
      </c>
      <c r="J32" s="1">
        <v>3.9695999999999998</v>
      </c>
      <c r="K32" s="1">
        <v>6.76</v>
      </c>
      <c r="R32" s="1">
        <v>21.18</v>
      </c>
      <c r="S32" s="1">
        <v>7.21</v>
      </c>
      <c r="T32" s="1">
        <v>6.9533333333333331</v>
      </c>
      <c r="Y32" s="1" t="s">
        <v>12</v>
      </c>
      <c r="Z32" s="1">
        <v>6.7743373015873019</v>
      </c>
      <c r="AD32" s="1">
        <v>5.7702878787878777</v>
      </c>
      <c r="AF32" s="1">
        <v>6.2877083333333337</v>
      </c>
      <c r="AH32" s="1">
        <v>7.0170000000000003</v>
      </c>
      <c r="AJ32" s="1">
        <v>8.3092857142857159</v>
      </c>
    </row>
    <row r="33" spans="2:20" x14ac:dyDescent="0.25">
      <c r="B33" s="1">
        <v>22.4</v>
      </c>
      <c r="C33" s="1">
        <v>6.1870000000000003</v>
      </c>
      <c r="D33" s="1">
        <v>6.1786500000000002</v>
      </c>
      <c r="F33" s="1">
        <v>0.35809999999999997</v>
      </c>
      <c r="G33" s="1">
        <v>7.2545000000000002</v>
      </c>
      <c r="J33" s="1">
        <v>4.1029999999999998</v>
      </c>
      <c r="L33" s="1">
        <v>6.12</v>
      </c>
      <c r="R33" s="1">
        <v>21.53</v>
      </c>
      <c r="S33" s="1">
        <v>7.59</v>
      </c>
    </row>
    <row r="34" spans="2:20" x14ac:dyDescent="0.25">
      <c r="B34" s="1">
        <v>22.8</v>
      </c>
      <c r="C34" s="1">
        <v>6.1703000000000001</v>
      </c>
      <c r="F34" s="1">
        <v>0.373</v>
      </c>
      <c r="G34" s="1">
        <v>7.3506</v>
      </c>
      <c r="J34" s="1">
        <v>4.3696999999999999</v>
      </c>
      <c r="K34" s="1">
        <v>6.38</v>
      </c>
      <c r="R34" s="1">
        <v>21.88</v>
      </c>
      <c r="S34" s="1">
        <v>6.06</v>
      </c>
    </row>
    <row r="35" spans="2:20" x14ac:dyDescent="0.25">
      <c r="B35" s="1">
        <v>23.2</v>
      </c>
      <c r="C35" s="1">
        <v>6.0898000000000003</v>
      </c>
      <c r="D35" s="1">
        <v>6.0898000000000003</v>
      </c>
      <c r="F35" s="1">
        <v>0.3881</v>
      </c>
      <c r="G35" s="1">
        <v>7.2163000000000004</v>
      </c>
      <c r="J35" s="1">
        <v>4.6364000000000001</v>
      </c>
      <c r="K35" s="1">
        <v>6.19</v>
      </c>
      <c r="R35" s="1">
        <v>22.24</v>
      </c>
      <c r="S35" s="1">
        <v>6.47</v>
      </c>
      <c r="T35" s="1">
        <v>6.5466666666666669</v>
      </c>
    </row>
    <row r="36" spans="2:20" x14ac:dyDescent="0.25">
      <c r="B36" s="1">
        <v>24</v>
      </c>
      <c r="C36" s="1">
        <v>6.4255000000000004</v>
      </c>
      <c r="D36" s="1">
        <v>6.4255000000000004</v>
      </c>
      <c r="F36" s="1">
        <v>0.4032</v>
      </c>
      <c r="G36" s="1">
        <v>6.9401000000000002</v>
      </c>
      <c r="J36" s="1">
        <v>4.9031000000000002</v>
      </c>
      <c r="K36" s="1">
        <v>5.79</v>
      </c>
      <c r="R36" s="1">
        <v>22.59</v>
      </c>
      <c r="S36" s="1">
        <v>6.51</v>
      </c>
    </row>
    <row r="37" spans="2:20" x14ac:dyDescent="0.25">
      <c r="B37" s="1">
        <v>25.06</v>
      </c>
      <c r="C37" s="1">
        <v>6.3869999999999996</v>
      </c>
      <c r="D37" s="1">
        <v>6.3869999999999996</v>
      </c>
      <c r="F37" s="1">
        <v>0.41849999999999998</v>
      </c>
      <c r="G37" s="1">
        <v>7.2264999999999997</v>
      </c>
      <c r="J37" s="1">
        <v>5.1698000000000004</v>
      </c>
      <c r="L37" s="1">
        <v>5.96</v>
      </c>
      <c r="R37" s="1">
        <v>22.94</v>
      </c>
      <c r="S37" s="1">
        <v>6.66</v>
      </c>
    </row>
    <row r="38" spans="2:20" x14ac:dyDescent="0.25">
      <c r="F38" s="1">
        <v>0.43380000000000002</v>
      </c>
      <c r="G38" s="1">
        <v>7.0644</v>
      </c>
      <c r="J38" s="1">
        <v>5.4364999999999997</v>
      </c>
      <c r="R38" s="1">
        <v>23.29</v>
      </c>
      <c r="S38" s="1">
        <v>6.59</v>
      </c>
      <c r="T38" s="1">
        <v>6.9950000000000001</v>
      </c>
    </row>
    <row r="39" spans="2:20" x14ac:dyDescent="0.25">
      <c r="F39" s="1">
        <v>0.44919999999999999</v>
      </c>
      <c r="G39" s="1">
        <v>7.0030000000000001</v>
      </c>
      <c r="J39" s="1">
        <v>5.5698999999999996</v>
      </c>
      <c r="K39" s="1">
        <v>5.85</v>
      </c>
      <c r="R39" s="1">
        <v>23.65</v>
      </c>
      <c r="S39" s="1">
        <v>7.4</v>
      </c>
    </row>
    <row r="40" spans="2:20" x14ac:dyDescent="0.25">
      <c r="F40" s="1">
        <v>0.4647</v>
      </c>
      <c r="G40" s="1">
        <v>7.5754000000000001</v>
      </c>
      <c r="J40" s="1">
        <v>5.7032999999999996</v>
      </c>
      <c r="R40" s="1">
        <v>24</v>
      </c>
      <c r="S40" s="1">
        <v>6.82</v>
      </c>
    </row>
    <row r="41" spans="2:20" x14ac:dyDescent="0.25">
      <c r="F41" s="1">
        <v>0.48039999999999999</v>
      </c>
      <c r="G41" s="1">
        <v>7.2493999999999996</v>
      </c>
      <c r="J41" s="1">
        <v>5.97</v>
      </c>
      <c r="K41" s="1">
        <v>6.07</v>
      </c>
      <c r="R41" s="1">
        <v>25.06</v>
      </c>
      <c r="S41" s="1">
        <v>6.53</v>
      </c>
    </row>
    <row r="42" spans="2:20" x14ac:dyDescent="0.25">
      <c r="F42" s="1">
        <v>0.49609999999999999</v>
      </c>
      <c r="G42" s="1">
        <v>7.6492000000000004</v>
      </c>
      <c r="J42" s="1">
        <v>6.2366999999999999</v>
      </c>
      <c r="K42" s="1">
        <v>6.6</v>
      </c>
      <c r="L42" s="1">
        <v>5.52</v>
      </c>
      <c r="R42" s="1">
        <v>26.12</v>
      </c>
      <c r="S42" s="1">
        <v>6.94</v>
      </c>
    </row>
    <row r="43" spans="2:20" x14ac:dyDescent="0.25">
      <c r="F43" s="1">
        <v>0.51190000000000002</v>
      </c>
      <c r="G43" s="1">
        <v>7.2446000000000002</v>
      </c>
      <c r="J43" s="1">
        <v>6.37</v>
      </c>
      <c r="K43" s="1">
        <v>5.49</v>
      </c>
    </row>
    <row r="44" spans="2:20" x14ac:dyDescent="0.25">
      <c r="F44" s="1">
        <v>0.52780000000000005</v>
      </c>
      <c r="G44" s="1">
        <v>7.3624000000000001</v>
      </c>
      <c r="J44" s="1">
        <v>6.5034000000000001</v>
      </c>
      <c r="K44" s="1">
        <v>4.47</v>
      </c>
    </row>
    <row r="45" spans="2:20" x14ac:dyDescent="0.25">
      <c r="F45" s="1">
        <v>0.54379999999999995</v>
      </c>
      <c r="G45" s="1">
        <v>6.9447000000000001</v>
      </c>
      <c r="J45" s="1">
        <v>6.7701000000000002</v>
      </c>
      <c r="K45" s="1">
        <v>5</v>
      </c>
    </row>
    <row r="46" spans="2:20" x14ac:dyDescent="0.25">
      <c r="F46" s="1">
        <v>0.55989999999999995</v>
      </c>
      <c r="G46" s="1">
        <v>6.7911000000000001</v>
      </c>
      <c r="J46" s="1">
        <v>7.0368000000000004</v>
      </c>
      <c r="L46" s="1">
        <v>5.3949999999999996</v>
      </c>
    </row>
    <row r="47" spans="2:20" x14ac:dyDescent="0.25">
      <c r="F47" s="1">
        <v>0.57609999999999995</v>
      </c>
      <c r="G47" s="1">
        <v>6.7367999999999997</v>
      </c>
      <c r="J47" s="1">
        <v>7.3036000000000003</v>
      </c>
    </row>
    <row r="48" spans="2:20" x14ac:dyDescent="0.25">
      <c r="F48" s="1">
        <v>0.59240000000000004</v>
      </c>
      <c r="G48" s="1">
        <v>7.0471000000000004</v>
      </c>
      <c r="J48" s="1">
        <v>7.4368999999999996</v>
      </c>
      <c r="K48" s="1">
        <v>5.44</v>
      </c>
    </row>
    <row r="49" spans="6:12" x14ac:dyDescent="0.25">
      <c r="F49" s="1">
        <v>0.60880000000000001</v>
      </c>
      <c r="G49" s="1">
        <v>6.6539999999999999</v>
      </c>
      <c r="J49" s="1">
        <v>7.5702999999999996</v>
      </c>
    </row>
    <row r="50" spans="6:12" x14ac:dyDescent="0.25">
      <c r="F50" s="1">
        <v>0.62529999999999997</v>
      </c>
      <c r="G50" s="1">
        <v>6.74</v>
      </c>
      <c r="J50" s="1">
        <v>7.7035999999999998</v>
      </c>
      <c r="K50" s="1">
        <v>5.35</v>
      </c>
    </row>
    <row r="51" spans="6:12" x14ac:dyDescent="0.25">
      <c r="F51" s="1">
        <v>0.64180000000000004</v>
      </c>
      <c r="G51" s="1">
        <v>6.5467000000000004</v>
      </c>
      <c r="J51" s="1">
        <v>7.8369999999999997</v>
      </c>
    </row>
    <row r="52" spans="6:12" x14ac:dyDescent="0.25">
      <c r="F52" s="1">
        <v>0.65849999999999997</v>
      </c>
      <c r="G52" s="1">
        <v>6.6414999999999997</v>
      </c>
      <c r="J52" s="1">
        <v>8.1036999999999999</v>
      </c>
      <c r="K52" s="1">
        <v>4.5999999999999996</v>
      </c>
      <c r="L52" s="1">
        <v>4.6000000000000005</v>
      </c>
    </row>
    <row r="53" spans="6:12" x14ac:dyDescent="0.25">
      <c r="F53" s="1">
        <v>0.67530000000000001</v>
      </c>
      <c r="G53" s="1">
        <v>6.74</v>
      </c>
      <c r="J53" s="1">
        <v>8.2370999999999999</v>
      </c>
      <c r="K53" s="1">
        <v>4.49</v>
      </c>
    </row>
    <row r="54" spans="6:12" x14ac:dyDescent="0.25">
      <c r="J54" s="1">
        <v>8.3704000000000001</v>
      </c>
    </row>
    <row r="55" spans="6:12" x14ac:dyDescent="0.25">
      <c r="J55" s="1">
        <v>8.6371000000000002</v>
      </c>
    </row>
    <row r="56" spans="6:12" x14ac:dyDescent="0.25">
      <c r="J56" s="1">
        <v>8.7705000000000002</v>
      </c>
      <c r="K56" s="1">
        <v>4.71</v>
      </c>
    </row>
    <row r="57" spans="6:12" x14ac:dyDescent="0.25">
      <c r="J57" s="1">
        <v>8.9038000000000004</v>
      </c>
    </row>
    <row r="58" spans="6:12" x14ac:dyDescent="0.25">
      <c r="J58" s="1">
        <v>9.1706000000000003</v>
      </c>
      <c r="K58" s="1">
        <v>4.49</v>
      </c>
      <c r="L58" s="1">
        <v>4.7300000000000004</v>
      </c>
    </row>
    <row r="59" spans="6:12" x14ac:dyDescent="0.25">
      <c r="J59" s="1">
        <v>9.4373000000000005</v>
      </c>
      <c r="K59" s="1">
        <v>4.95</v>
      </c>
    </row>
    <row r="60" spans="6:12" x14ac:dyDescent="0.25">
      <c r="J60" s="1">
        <v>9.7040000000000006</v>
      </c>
      <c r="K60" s="1">
        <v>4.75</v>
      </c>
    </row>
    <row r="61" spans="6:12" x14ac:dyDescent="0.25">
      <c r="J61" s="1">
        <v>9.9707000000000008</v>
      </c>
    </row>
    <row r="62" spans="6:12" x14ac:dyDescent="0.25">
      <c r="J62" s="1">
        <v>10.104100000000001</v>
      </c>
      <c r="K62" s="1">
        <v>4.1100000000000003</v>
      </c>
      <c r="L62" s="1">
        <v>4.1100000000000003</v>
      </c>
    </row>
    <row r="63" spans="6:12" x14ac:dyDescent="0.25">
      <c r="J63" s="1">
        <v>10.237399999999999</v>
      </c>
    </row>
    <row r="64" spans="6:12" x14ac:dyDescent="0.25">
      <c r="J64" s="1">
        <v>10.370799999999999</v>
      </c>
      <c r="K64" s="1">
        <v>4.1100000000000003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Oman Upwelling</vt:lpstr>
      <vt:lpstr>Somali Upwelling</vt:lpstr>
      <vt:lpstr>Western AS open ocen</vt:lpstr>
      <vt:lpstr>Northern AS</vt:lpstr>
      <vt:lpstr>Eastern Arabian Sea</vt:lpstr>
    </vt:vector>
  </TitlesOfParts>
  <Company>ZMAW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Gaye</dc:creator>
  <cp:lastModifiedBy>Birgit Gaye</cp:lastModifiedBy>
  <dcterms:created xsi:type="dcterms:W3CDTF">2016-12-01T13:02:40Z</dcterms:created>
  <dcterms:modified xsi:type="dcterms:W3CDTF">2018-01-22T09:18:04Z</dcterms:modified>
</cp:coreProperties>
</file>